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19440" windowHeight="11775" tabRatio="847"/>
  </bookViews>
  <sheets>
    <sheet name="CRONOGRAMA DA-JK-DC" sheetId="4" r:id="rId1"/>
  </sheets>
  <externalReferences>
    <externalReference r:id="rId2"/>
    <externalReference r:id="rId3"/>
    <externalReference r:id="rId4"/>
  </externalReferences>
  <definedNames>
    <definedName name="_xlnm._FilterDatabase" localSheetId="0" hidden="1">'CRONOGRAMA DA-JK-DC'!$C$1:$C$477</definedName>
    <definedName name="_xlnm.Print_Area" localSheetId="0">'CRONOGRAMA DA-JK-DC'!$A$1:$V$97</definedName>
    <definedName name="STOTAL01">'[1]ORÇAMENTO-MARECHAL DEODORO'!$O$24</definedName>
    <definedName name="STOTAL02">'[1]ORÇAMENTO-MARECHAL DEODORO'!$O$29</definedName>
    <definedName name="STOTAL03">'[1]ORÇAMENTO-MARECHAL DEODORO'!$O$33</definedName>
    <definedName name="STOTAL04">'[1]ORÇAMENTO-MARECHAL DEODORO'!$O$39</definedName>
    <definedName name="STOTAL05">'[1]ORÇAMENTO-MARECHAL DEODORO'!$O$97</definedName>
    <definedName name="STOTAL06">'[1]ORÇAMENTO-MARECHAL DEODORO'!$O$266</definedName>
    <definedName name="STOTAL07">'[1]ORÇAMENTO-MARECHAL DEODORO'!$O$294</definedName>
    <definedName name="STOTAL08">'[1]ORÇAMENTO-MARECHAL DEODORO'!$O$312</definedName>
    <definedName name="STOTAL09">'[1]ORÇAMENTO-MARECHAL DEODORO'!$O$327</definedName>
    <definedName name="STOTAL10">'[1]ORÇAMENTO-MARECHAL DEODORO'!$O$331</definedName>
    <definedName name="STOTAL11">'[1]ORÇAMENTO-MARECHAL DEODORO'!$O$342</definedName>
    <definedName name="STOTAL12">'[1]ORÇAMENTO-MARECHAL DEODORO'!$O$346</definedName>
    <definedName name="subtotal01" localSheetId="0">'CRONOGRAMA DA-JK-DC'!$N$24</definedName>
    <definedName name="subtotal01">#REF!</definedName>
    <definedName name="subtotal01da">#REF!</definedName>
    <definedName name="subtotal01jk">#REF!</definedName>
    <definedName name="subtotal02" localSheetId="0">'CRONOGRAMA DA-JK-DC'!$N$29</definedName>
    <definedName name="subtotal02">#REF!</definedName>
    <definedName name="subtotal02da">#REF!</definedName>
    <definedName name="subtotal02jk">#REF!</definedName>
    <definedName name="subtotal03" localSheetId="0">'CRONOGRAMA DA-JK-DC'!$N$33</definedName>
    <definedName name="subtotal03">#REF!</definedName>
    <definedName name="subtotal03da">#REF!</definedName>
    <definedName name="subtotal03jk">#REF!</definedName>
    <definedName name="subtotal04" localSheetId="0">'CRONOGRAMA DA-JK-DC'!#REF!</definedName>
    <definedName name="subtotal04">#REF!</definedName>
    <definedName name="subtotal04da">#REF!</definedName>
    <definedName name="subtotal04jk">#REF!</definedName>
    <definedName name="subtotal05" localSheetId="0">'CRONOGRAMA DA-JK-DC'!#REF!</definedName>
    <definedName name="subtotal05">#REF!</definedName>
    <definedName name="subtotal05da">#REF!</definedName>
    <definedName name="subtotal05jk">#REF!</definedName>
    <definedName name="subtotal06" localSheetId="0">'CRONOGRAMA DA-JK-DC'!$N$118</definedName>
    <definedName name="subtotal06">#REF!</definedName>
    <definedName name="subtotal06da">#REF!</definedName>
    <definedName name="subtotal06jk">#REF!</definedName>
    <definedName name="subtotal07" localSheetId="0">'CRONOGRAMA DA-JK-DC'!$N$137</definedName>
    <definedName name="subtotal07">#REF!</definedName>
    <definedName name="subtotal07da">#REF!</definedName>
    <definedName name="subtotal07jk">#REF!</definedName>
    <definedName name="subtotal08" localSheetId="0">'CRONOGRAMA DA-JK-DC'!$N$150</definedName>
    <definedName name="subtotal08">#REF!</definedName>
    <definedName name="subtotal08da">#REF!</definedName>
    <definedName name="subtotal08jk">#REF!</definedName>
    <definedName name="subtotal09" localSheetId="0">'CRONOGRAMA DA-JK-DC'!$N$160</definedName>
    <definedName name="subtotal09">#REF!</definedName>
    <definedName name="subtotal09da">#REF!</definedName>
    <definedName name="subtotal09jk">#REF!</definedName>
    <definedName name="subtotal10" localSheetId="0">'CRONOGRAMA DA-JK-DC'!$N$164</definedName>
    <definedName name="subtotal10">#REF!</definedName>
    <definedName name="subtotal10da">#REF!</definedName>
    <definedName name="subtotal10jk">#REF!</definedName>
    <definedName name="subtotal11">'[2]ORÇAMENTO - DOMINGOS DE ALMEIDA'!$O$534</definedName>
    <definedName name="subtotal11da">#REF!</definedName>
    <definedName name="subtotal11jk">#REF!</definedName>
    <definedName name="subtotal12">'[2]ORÇAMENTO - DOMINGOS DE ALMEIDA'!$O$538</definedName>
    <definedName name="subtotal12da">#REF!</definedName>
    <definedName name="subtotal12jk">#REF!</definedName>
    <definedName name="_xlnm.Print_Titles" localSheetId="0">'CRONOGRAMA DA-JK-DC'!$1:$10</definedName>
  </definedNames>
  <calcPr calcId="124519" iterateDelta="1E-4"/>
</workbook>
</file>

<file path=xl/calcChain.xml><?xml version="1.0" encoding="utf-8"?>
<calcChain xmlns="http://schemas.openxmlformats.org/spreadsheetml/2006/main">
  <c r="D43" i="4"/>
  <c r="F71"/>
  <c r="G71"/>
  <c r="H71"/>
  <c r="I71"/>
  <c r="J71"/>
  <c r="K71"/>
  <c r="L71"/>
  <c r="M71"/>
  <c r="N71"/>
  <c r="O71"/>
  <c r="P71"/>
  <c r="Q71"/>
  <c r="R71"/>
  <c r="S71"/>
  <c r="T71"/>
  <c r="U71"/>
  <c r="V71"/>
  <c r="E71"/>
  <c r="C42" l="1"/>
  <c r="C93" l="1"/>
  <c r="C91"/>
  <c r="C89"/>
  <c r="C87"/>
  <c r="C85"/>
  <c r="C83"/>
  <c r="C81"/>
  <c r="C79"/>
  <c r="C77"/>
  <c r="C75"/>
  <c r="C71"/>
  <c r="C35" l="1"/>
  <c r="C33"/>
  <c r="C31"/>
  <c r="C29"/>
  <c r="C27"/>
  <c r="C25"/>
  <c r="C23"/>
  <c r="C21"/>
  <c r="C19"/>
  <c r="C17"/>
  <c r="C15"/>
  <c r="C13"/>
  <c r="N93" l="1"/>
  <c r="N94" s="1"/>
  <c r="V93"/>
  <c r="V94" s="1"/>
  <c r="M93"/>
  <c r="M94" s="1"/>
  <c r="U93"/>
  <c r="U94" s="1"/>
  <c r="L93"/>
  <c r="L94" s="1"/>
  <c r="T93"/>
  <c r="T94" s="1"/>
  <c r="K93"/>
  <c r="K94" s="1"/>
  <c r="S93"/>
  <c r="S94" s="1"/>
  <c r="R93"/>
  <c r="R94" s="1"/>
  <c r="J93"/>
  <c r="J94" s="1"/>
  <c r="Q93"/>
  <c r="Q94" s="1"/>
  <c r="P93"/>
  <c r="P94" s="1"/>
  <c r="O93"/>
  <c r="O94" s="1"/>
  <c r="K75"/>
  <c r="S75"/>
  <c r="J75"/>
  <c r="R75"/>
  <c r="E75"/>
  <c r="I75"/>
  <c r="Q75"/>
  <c r="H75"/>
  <c r="P75"/>
  <c r="G75"/>
  <c r="O75"/>
  <c r="F75"/>
  <c r="N75"/>
  <c r="M75"/>
  <c r="L75"/>
  <c r="M73" l="1"/>
  <c r="U73"/>
  <c r="F73"/>
  <c r="L73"/>
  <c r="T73"/>
  <c r="N73"/>
  <c r="K73"/>
  <c r="S73"/>
  <c r="E73"/>
  <c r="J73"/>
  <c r="R73"/>
  <c r="I73"/>
  <c r="Q73"/>
  <c r="V73"/>
  <c r="H73"/>
  <c r="P73"/>
  <c r="G73"/>
  <c r="O73"/>
  <c r="O89"/>
  <c r="O90" s="1"/>
  <c r="H90"/>
  <c r="N89"/>
  <c r="N90" s="1"/>
  <c r="I90"/>
  <c r="M89"/>
  <c r="M90" s="1"/>
  <c r="J89"/>
  <c r="J90" s="1"/>
  <c r="L89"/>
  <c r="L90" s="1"/>
  <c r="T89"/>
  <c r="T90" s="1"/>
  <c r="K89"/>
  <c r="K90" s="1"/>
  <c r="S89"/>
  <c r="S90" s="1"/>
  <c r="V89"/>
  <c r="V90" s="1"/>
  <c r="R89"/>
  <c r="R90" s="1"/>
  <c r="G90"/>
  <c r="U89"/>
  <c r="U90" s="1"/>
  <c r="Q89"/>
  <c r="Q90" s="1"/>
  <c r="P89"/>
  <c r="P90" s="1"/>
  <c r="K91" l="1"/>
  <c r="K92" s="1"/>
  <c r="S91"/>
  <c r="S92" s="1"/>
  <c r="J91"/>
  <c r="J92" s="1"/>
  <c r="R91"/>
  <c r="R92" s="1"/>
  <c r="I91"/>
  <c r="I92" s="1"/>
  <c r="Q91"/>
  <c r="Q92" s="1"/>
  <c r="H91"/>
  <c r="H92" s="1"/>
  <c r="P91"/>
  <c r="P92" s="1"/>
  <c r="G91"/>
  <c r="G92" s="1"/>
  <c r="O91"/>
  <c r="O92" s="1"/>
  <c r="T91"/>
  <c r="T92" s="1"/>
  <c r="F91"/>
  <c r="F92" s="1"/>
  <c r="N91"/>
  <c r="N92" s="1"/>
  <c r="E91"/>
  <c r="E92" s="1"/>
  <c r="M91"/>
  <c r="M92" s="1"/>
  <c r="L91"/>
  <c r="L92" s="1"/>
  <c r="J81"/>
  <c r="R81"/>
  <c r="I81"/>
  <c r="Q81"/>
  <c r="K81"/>
  <c r="H81"/>
  <c r="P81"/>
  <c r="G81"/>
  <c r="O81"/>
  <c r="F81"/>
  <c r="N81"/>
  <c r="E81"/>
  <c r="S81"/>
  <c r="M81"/>
  <c r="U81"/>
  <c r="L81"/>
  <c r="T81"/>
  <c r="K77"/>
  <c r="S77"/>
  <c r="J77"/>
  <c r="R77"/>
  <c r="L77"/>
  <c r="I77"/>
  <c r="Q77"/>
  <c r="H77"/>
  <c r="P77"/>
  <c r="E77"/>
  <c r="G77"/>
  <c r="O77"/>
  <c r="T77"/>
  <c r="F77"/>
  <c r="N77"/>
  <c r="M77"/>
  <c r="U77"/>
  <c r="J79"/>
  <c r="R79"/>
  <c r="S79"/>
  <c r="I79"/>
  <c r="Q79"/>
  <c r="H79"/>
  <c r="P79"/>
  <c r="E79"/>
  <c r="G79"/>
  <c r="O79"/>
  <c r="F79"/>
  <c r="N79"/>
  <c r="M79"/>
  <c r="L79"/>
  <c r="T79"/>
  <c r="K79"/>
  <c r="J83"/>
  <c r="R83"/>
  <c r="K83"/>
  <c r="I83"/>
  <c r="Q83"/>
  <c r="H83"/>
  <c r="P83"/>
  <c r="G83"/>
  <c r="O83"/>
  <c r="F83"/>
  <c r="N83"/>
  <c r="M83"/>
  <c r="U83"/>
  <c r="E83"/>
  <c r="L83"/>
  <c r="T83"/>
  <c r="S83"/>
  <c r="P87"/>
  <c r="O87"/>
  <c r="N87"/>
  <c r="V87"/>
  <c r="M87"/>
  <c r="U87"/>
  <c r="L87"/>
  <c r="T87"/>
  <c r="K87"/>
  <c r="S87"/>
  <c r="J87"/>
  <c r="R87"/>
  <c r="Q87"/>
  <c r="T85"/>
  <c r="S85"/>
  <c r="U85"/>
  <c r="R85"/>
  <c r="V85"/>
  <c r="D95"/>
  <c r="J64"/>
  <c r="J65" s="1"/>
  <c r="H95" l="1"/>
  <c r="U95"/>
  <c r="V95"/>
  <c r="J95"/>
  <c r="P95"/>
  <c r="K95"/>
  <c r="E95"/>
  <c r="S95"/>
  <c r="T95"/>
  <c r="F95"/>
  <c r="I95"/>
  <c r="R95"/>
  <c r="N95"/>
  <c r="Q95"/>
  <c r="L95"/>
  <c r="G95"/>
  <c r="O95"/>
  <c r="M95"/>
  <c r="E96" l="1"/>
  <c r="E42"/>
  <c r="E43" s="1"/>
  <c r="E46"/>
  <c r="E47" s="1"/>
  <c r="F96" l="1"/>
  <c r="E97"/>
  <c r="F48"/>
  <c r="F49" s="1"/>
  <c r="J48"/>
  <c r="J49" s="1"/>
  <c r="G48"/>
  <c r="G49" s="1"/>
  <c r="I48"/>
  <c r="I49" s="1"/>
  <c r="E48"/>
  <c r="E49" s="1"/>
  <c r="H48"/>
  <c r="H49" s="1"/>
  <c r="F60"/>
  <c r="G96" l="1"/>
  <c r="F97"/>
  <c r="H52"/>
  <c r="H53" s="1"/>
  <c r="F52"/>
  <c r="F53" s="1"/>
  <c r="G52"/>
  <c r="G53" s="1"/>
  <c r="E52"/>
  <c r="E53" s="1"/>
  <c r="I52"/>
  <c r="I53" s="1"/>
  <c r="J52"/>
  <c r="J53" s="1"/>
  <c r="G62"/>
  <c r="G63" s="1"/>
  <c r="I62"/>
  <c r="I63" s="1"/>
  <c r="F62"/>
  <c r="F63" s="1"/>
  <c r="J62"/>
  <c r="J63" s="1"/>
  <c r="H62"/>
  <c r="H63" s="1"/>
  <c r="E62"/>
  <c r="E63" s="1"/>
  <c r="G60"/>
  <c r="G61" s="1"/>
  <c r="J60"/>
  <c r="J61" s="1"/>
  <c r="H60"/>
  <c r="H61" s="1"/>
  <c r="I60"/>
  <c r="I61" s="1"/>
  <c r="F61"/>
  <c r="D66"/>
  <c r="I56"/>
  <c r="I57" s="1"/>
  <c r="J56"/>
  <c r="J57" s="1"/>
  <c r="H56"/>
  <c r="H57" s="1"/>
  <c r="J58"/>
  <c r="J59" s="1"/>
  <c r="I58"/>
  <c r="I59" s="1"/>
  <c r="H58"/>
  <c r="H59" s="1"/>
  <c r="H54"/>
  <c r="H55" s="1"/>
  <c r="G54"/>
  <c r="G55" s="1"/>
  <c r="I54"/>
  <c r="I55" s="1"/>
  <c r="J54"/>
  <c r="J55" s="1"/>
  <c r="H96" l="1"/>
  <c r="G97"/>
  <c r="D55"/>
  <c r="D63"/>
  <c r="G50"/>
  <c r="G51" s="1"/>
  <c r="E50"/>
  <c r="E51" s="1"/>
  <c r="I50"/>
  <c r="I51" s="1"/>
  <c r="F50"/>
  <c r="F51" s="1"/>
  <c r="J50"/>
  <c r="J51" s="1"/>
  <c r="H50"/>
  <c r="H51" s="1"/>
  <c r="I96" l="1"/>
  <c r="H97"/>
  <c r="Q35"/>
  <c r="Q36" s="1"/>
  <c r="U35"/>
  <c r="U36" s="1"/>
  <c r="N35"/>
  <c r="N36" s="1"/>
  <c r="R35"/>
  <c r="R36" s="1"/>
  <c r="V35"/>
  <c r="V36" s="1"/>
  <c r="O35"/>
  <c r="O36" s="1"/>
  <c r="S35"/>
  <c r="S36" s="1"/>
  <c r="M35"/>
  <c r="M36" s="1"/>
  <c r="P35"/>
  <c r="P36" s="1"/>
  <c r="T35"/>
  <c r="T36" s="1"/>
  <c r="J96" l="1"/>
  <c r="I97"/>
  <c r="M19"/>
  <c r="M20" s="1"/>
  <c r="U19"/>
  <c r="U20" s="1"/>
  <c r="L19"/>
  <c r="L20" s="1"/>
  <c r="I19"/>
  <c r="I20" s="1"/>
  <c r="T19"/>
  <c r="T20" s="1"/>
  <c r="F19"/>
  <c r="K19"/>
  <c r="K20" s="1"/>
  <c r="S19"/>
  <c r="S20" s="1"/>
  <c r="E19"/>
  <c r="E20" s="1"/>
  <c r="J19"/>
  <c r="J20" s="1"/>
  <c r="R19"/>
  <c r="R20" s="1"/>
  <c r="Q19"/>
  <c r="Q20" s="1"/>
  <c r="V19"/>
  <c r="V20" s="1"/>
  <c r="H19"/>
  <c r="P19"/>
  <c r="P20" s="1"/>
  <c r="G19"/>
  <c r="O19"/>
  <c r="O20" s="1"/>
  <c r="N19"/>
  <c r="N20" s="1"/>
  <c r="O86"/>
  <c r="Q86"/>
  <c r="F88"/>
  <c r="U80"/>
  <c r="R72"/>
  <c r="E13"/>
  <c r="E14" s="1"/>
  <c r="G88"/>
  <c r="S72"/>
  <c r="G86"/>
  <c r="J72"/>
  <c r="I88"/>
  <c r="E86"/>
  <c r="E88"/>
  <c r="F86"/>
  <c r="H86"/>
  <c r="T72"/>
  <c r="I86"/>
  <c r="P86"/>
  <c r="H88"/>
  <c r="J86"/>
  <c r="K86"/>
  <c r="L72"/>
  <c r="M86"/>
  <c r="L86"/>
  <c r="H72"/>
  <c r="K72"/>
  <c r="N86"/>
  <c r="G72"/>
  <c r="P72"/>
  <c r="Q72"/>
  <c r="M72"/>
  <c r="I72"/>
  <c r="V72"/>
  <c r="O72"/>
  <c r="U72"/>
  <c r="E72"/>
  <c r="F72"/>
  <c r="N72"/>
  <c r="L84"/>
  <c r="S86"/>
  <c r="J78"/>
  <c r="J84"/>
  <c r="J82"/>
  <c r="F78"/>
  <c r="I84"/>
  <c r="F84"/>
  <c r="K82"/>
  <c r="M80"/>
  <c r="K78"/>
  <c r="S82"/>
  <c r="P78"/>
  <c r="Q82"/>
  <c r="U88"/>
  <c r="K84"/>
  <c r="O88"/>
  <c r="V88"/>
  <c r="E82"/>
  <c r="R78"/>
  <c r="T88"/>
  <c r="P82"/>
  <c r="G78"/>
  <c r="O84"/>
  <c r="O82"/>
  <c r="S80"/>
  <c r="M84"/>
  <c r="R86"/>
  <c r="U84"/>
  <c r="U78"/>
  <c r="S78"/>
  <c r="I82"/>
  <c r="N84"/>
  <c r="T86"/>
  <c r="U82"/>
  <c r="E80"/>
  <c r="S84"/>
  <c r="T82"/>
  <c r="F80"/>
  <c r="M88"/>
  <c r="H78"/>
  <c r="K80"/>
  <c r="Q88"/>
  <c r="M78"/>
  <c r="H80"/>
  <c r="R82"/>
  <c r="E78"/>
  <c r="G84"/>
  <c r="S88"/>
  <c r="V86"/>
  <c r="Q78"/>
  <c r="T78"/>
  <c r="P80"/>
  <c r="T84"/>
  <c r="U86"/>
  <c r="O78"/>
  <c r="F82"/>
  <c r="N82"/>
  <c r="N78"/>
  <c r="Q80"/>
  <c r="R88"/>
  <c r="H84"/>
  <c r="R84"/>
  <c r="T80"/>
  <c r="P88"/>
  <c r="G82"/>
  <c r="J80"/>
  <c r="L78"/>
  <c r="I80"/>
  <c r="Q84"/>
  <c r="R80"/>
  <c r="E84"/>
  <c r="H82"/>
  <c r="J88"/>
  <c r="P84"/>
  <c r="K88"/>
  <c r="L82"/>
  <c r="G80"/>
  <c r="O80"/>
  <c r="I78"/>
  <c r="N80"/>
  <c r="N88"/>
  <c r="L88"/>
  <c r="M82"/>
  <c r="L80"/>
  <c r="D94"/>
  <c r="D36"/>
  <c r="S27"/>
  <c r="S28" s="1"/>
  <c r="T27"/>
  <c r="T28" s="1"/>
  <c r="U27"/>
  <c r="U28" s="1"/>
  <c r="R27"/>
  <c r="R28" s="1"/>
  <c r="V27"/>
  <c r="V28" s="1"/>
  <c r="H13"/>
  <c r="L13"/>
  <c r="P13"/>
  <c r="T13"/>
  <c r="F20"/>
  <c r="I13"/>
  <c r="M13"/>
  <c r="Q13"/>
  <c r="U13"/>
  <c r="G20"/>
  <c r="F13"/>
  <c r="J13"/>
  <c r="N13"/>
  <c r="R13"/>
  <c r="V13"/>
  <c r="S13"/>
  <c r="G13"/>
  <c r="K13"/>
  <c r="H20"/>
  <c r="O13"/>
  <c r="K31"/>
  <c r="K32" s="1"/>
  <c r="O31"/>
  <c r="O32" s="1"/>
  <c r="S31"/>
  <c r="S32" s="1"/>
  <c r="L31"/>
  <c r="L32" s="1"/>
  <c r="P31"/>
  <c r="P32" s="1"/>
  <c r="T31"/>
  <c r="T32" s="1"/>
  <c r="M31"/>
  <c r="M32" s="1"/>
  <c r="Q31"/>
  <c r="Q32" s="1"/>
  <c r="U31"/>
  <c r="U32" s="1"/>
  <c r="N31"/>
  <c r="N32" s="1"/>
  <c r="J31"/>
  <c r="R31"/>
  <c r="R32" s="1"/>
  <c r="V31"/>
  <c r="V32" s="1"/>
  <c r="K96" l="1"/>
  <c r="J97"/>
  <c r="K23"/>
  <c r="K24" s="1"/>
  <c r="S23"/>
  <c r="S24" s="1"/>
  <c r="J23"/>
  <c r="J24" s="1"/>
  <c r="E23"/>
  <c r="E24" s="1"/>
  <c r="R23"/>
  <c r="R24" s="1"/>
  <c r="O23"/>
  <c r="O24" s="1"/>
  <c r="U23"/>
  <c r="U24" s="1"/>
  <c r="L23"/>
  <c r="L24" s="1"/>
  <c r="I23"/>
  <c r="I24" s="1"/>
  <c r="Q23"/>
  <c r="Q24" s="1"/>
  <c r="H23"/>
  <c r="H24" s="1"/>
  <c r="P23"/>
  <c r="P24" s="1"/>
  <c r="G23"/>
  <c r="G24" s="1"/>
  <c r="T23"/>
  <c r="T24" s="1"/>
  <c r="F23"/>
  <c r="F24" s="1"/>
  <c r="N23"/>
  <c r="N24" s="1"/>
  <c r="V23"/>
  <c r="V24" s="1"/>
  <c r="M23"/>
  <c r="M24" s="1"/>
  <c r="L21"/>
  <c r="L22" s="1"/>
  <c r="T21"/>
  <c r="T22" s="1"/>
  <c r="K21"/>
  <c r="K22" s="1"/>
  <c r="S21"/>
  <c r="S22" s="1"/>
  <c r="P21"/>
  <c r="P22" s="1"/>
  <c r="M21"/>
  <c r="M22" s="1"/>
  <c r="H21"/>
  <c r="H22" s="1"/>
  <c r="J21"/>
  <c r="J22" s="1"/>
  <c r="R21"/>
  <c r="R22" s="1"/>
  <c r="I21"/>
  <c r="I22" s="1"/>
  <c r="Q21"/>
  <c r="Q22" s="1"/>
  <c r="E21"/>
  <c r="E22" s="1"/>
  <c r="G21"/>
  <c r="G22" s="1"/>
  <c r="O21"/>
  <c r="O22" s="1"/>
  <c r="F21"/>
  <c r="F22" s="1"/>
  <c r="N21"/>
  <c r="N22" s="1"/>
  <c r="V21"/>
  <c r="V22" s="1"/>
  <c r="U21"/>
  <c r="U22" s="1"/>
  <c r="D78"/>
  <c r="D72"/>
  <c r="D90"/>
  <c r="D86"/>
  <c r="D49"/>
  <c r="D51"/>
  <c r="J32"/>
  <c r="D32" s="1"/>
  <c r="D59"/>
  <c r="D28"/>
  <c r="O14"/>
  <c r="J14"/>
  <c r="Q14"/>
  <c r="T14"/>
  <c r="U14"/>
  <c r="H25"/>
  <c r="L25"/>
  <c r="L26" s="1"/>
  <c r="P25"/>
  <c r="P26" s="1"/>
  <c r="T25"/>
  <c r="T26" s="1"/>
  <c r="I25"/>
  <c r="M25"/>
  <c r="M26" s="1"/>
  <c r="Q25"/>
  <c r="Q26" s="1"/>
  <c r="U25"/>
  <c r="U26" s="1"/>
  <c r="J25"/>
  <c r="N25"/>
  <c r="N26" s="1"/>
  <c r="R25"/>
  <c r="R26" s="1"/>
  <c r="K25"/>
  <c r="K26" s="1"/>
  <c r="G25"/>
  <c r="O25"/>
  <c r="O26" s="1"/>
  <c r="S25"/>
  <c r="S26" s="1"/>
  <c r="K14"/>
  <c r="G14"/>
  <c r="V14"/>
  <c r="F14"/>
  <c r="M14"/>
  <c r="P14"/>
  <c r="I33"/>
  <c r="M33"/>
  <c r="M34" s="1"/>
  <c r="Q33"/>
  <c r="Q34" s="1"/>
  <c r="F33"/>
  <c r="J33"/>
  <c r="N33"/>
  <c r="R33"/>
  <c r="R34" s="1"/>
  <c r="E33"/>
  <c r="E34" s="1"/>
  <c r="G33"/>
  <c r="K33"/>
  <c r="K34" s="1"/>
  <c r="O33"/>
  <c r="O34" s="1"/>
  <c r="S33"/>
  <c r="S34" s="1"/>
  <c r="P33"/>
  <c r="P34" s="1"/>
  <c r="L33"/>
  <c r="L34" s="1"/>
  <c r="T33"/>
  <c r="T34" s="1"/>
  <c r="H33"/>
  <c r="S14"/>
  <c r="N14"/>
  <c r="H14"/>
  <c r="K29"/>
  <c r="K30" s="1"/>
  <c r="O29"/>
  <c r="O30" s="1"/>
  <c r="S29"/>
  <c r="S30" s="1"/>
  <c r="J29"/>
  <c r="L29"/>
  <c r="L30" s="1"/>
  <c r="P29"/>
  <c r="P30" s="1"/>
  <c r="T29"/>
  <c r="T30" s="1"/>
  <c r="N29"/>
  <c r="V29"/>
  <c r="V30" s="1"/>
  <c r="M29"/>
  <c r="M30" s="1"/>
  <c r="Q29"/>
  <c r="Q30" s="1"/>
  <c r="U29"/>
  <c r="U30" s="1"/>
  <c r="R29"/>
  <c r="R30" s="1"/>
  <c r="D20"/>
  <c r="R14"/>
  <c r="I14"/>
  <c r="L14"/>
  <c r="L96" l="1"/>
  <c r="K97"/>
  <c r="D14"/>
  <c r="F17"/>
  <c r="F18" s="1"/>
  <c r="N17"/>
  <c r="N18" s="1"/>
  <c r="V17"/>
  <c r="V18" s="1"/>
  <c r="U17"/>
  <c r="U18" s="1"/>
  <c r="O17"/>
  <c r="O18" s="1"/>
  <c r="M17"/>
  <c r="M18" s="1"/>
  <c r="R17"/>
  <c r="R18" s="1"/>
  <c r="L17"/>
  <c r="L18" s="1"/>
  <c r="T17"/>
  <c r="T18" s="1"/>
  <c r="K17"/>
  <c r="K18" s="1"/>
  <c r="S17"/>
  <c r="S18" s="1"/>
  <c r="J17"/>
  <c r="J18" s="1"/>
  <c r="E17"/>
  <c r="E18" s="1"/>
  <c r="G17"/>
  <c r="G18" s="1"/>
  <c r="I17"/>
  <c r="I18" s="1"/>
  <c r="Q17"/>
  <c r="Q18" s="1"/>
  <c r="H17"/>
  <c r="H18" s="1"/>
  <c r="P17"/>
  <c r="P18" s="1"/>
  <c r="J76"/>
  <c r="P76"/>
  <c r="M76"/>
  <c r="O76"/>
  <c r="L76"/>
  <c r="E76"/>
  <c r="S76"/>
  <c r="I76"/>
  <c r="G76"/>
  <c r="H76"/>
  <c r="Q76"/>
  <c r="N76"/>
  <c r="R76"/>
  <c r="F76"/>
  <c r="K76"/>
  <c r="D92"/>
  <c r="D88"/>
  <c r="D84"/>
  <c r="D24"/>
  <c r="D22"/>
  <c r="N34"/>
  <c r="G34"/>
  <c r="J34"/>
  <c r="I34"/>
  <c r="G26"/>
  <c r="D53"/>
  <c r="J26"/>
  <c r="I26"/>
  <c r="H26"/>
  <c r="H34"/>
  <c r="F34"/>
  <c r="D61"/>
  <c r="N30"/>
  <c r="J30"/>
  <c r="D57"/>
  <c r="D82"/>
  <c r="M96" l="1"/>
  <c r="L97"/>
  <c r="D18"/>
  <c r="I15"/>
  <c r="Q15"/>
  <c r="H15"/>
  <c r="U15"/>
  <c r="P15"/>
  <c r="M15"/>
  <c r="G15"/>
  <c r="O15"/>
  <c r="E15"/>
  <c r="F15"/>
  <c r="N15"/>
  <c r="V15"/>
  <c r="S15"/>
  <c r="R15"/>
  <c r="L15"/>
  <c r="T15"/>
  <c r="K15"/>
  <c r="J15"/>
  <c r="M74"/>
  <c r="V74"/>
  <c r="I74"/>
  <c r="T74"/>
  <c r="S74"/>
  <c r="F74"/>
  <c r="E74"/>
  <c r="U74"/>
  <c r="K74"/>
  <c r="P74"/>
  <c r="Q74"/>
  <c r="J74"/>
  <c r="H74"/>
  <c r="O74"/>
  <c r="N74"/>
  <c r="L74"/>
  <c r="R74"/>
  <c r="G74"/>
  <c r="D30"/>
  <c r="D76"/>
  <c r="D80"/>
  <c r="D34"/>
  <c r="D26"/>
  <c r="G66"/>
  <c r="F66"/>
  <c r="I66"/>
  <c r="H66"/>
  <c r="J66"/>
  <c r="D47"/>
  <c r="D37"/>
  <c r="N96" l="1"/>
  <c r="M97"/>
  <c r="P16"/>
  <c r="P37"/>
  <c r="G16"/>
  <c r="G37"/>
  <c r="K16"/>
  <c r="K37"/>
  <c r="E16"/>
  <c r="E37"/>
  <c r="E38" s="1"/>
  <c r="E39" s="1"/>
  <c r="I16"/>
  <c r="I37"/>
  <c r="J16"/>
  <c r="J37"/>
  <c r="D65" s="1"/>
  <c r="F16"/>
  <c r="F37"/>
  <c r="Q16"/>
  <c r="Q37"/>
  <c r="N16"/>
  <c r="N37"/>
  <c r="H16"/>
  <c r="H37"/>
  <c r="V16"/>
  <c r="V37"/>
  <c r="S16"/>
  <c r="S37"/>
  <c r="R16"/>
  <c r="R37"/>
  <c r="M16"/>
  <c r="M37"/>
  <c r="U16"/>
  <c r="U37"/>
  <c r="L16"/>
  <c r="L37"/>
  <c r="T16"/>
  <c r="T37"/>
  <c r="O16"/>
  <c r="O37"/>
  <c r="E66"/>
  <c r="E67" s="1"/>
  <c r="E68" s="1"/>
  <c r="D45"/>
  <c r="O96" l="1"/>
  <c r="N97"/>
  <c r="F38"/>
  <c r="F39" s="1"/>
  <c r="D16"/>
  <c r="D74"/>
  <c r="F67"/>
  <c r="F68" s="1"/>
  <c r="P96" l="1"/>
  <c r="O97"/>
  <c r="G38"/>
  <c r="G39" s="1"/>
  <c r="G67"/>
  <c r="G68" s="1"/>
  <c r="Q96" l="1"/>
  <c r="P97"/>
  <c r="H38"/>
  <c r="H39" s="1"/>
  <c r="H67"/>
  <c r="H68" s="1"/>
  <c r="R96" l="1"/>
  <c r="Q97"/>
  <c r="I38"/>
  <c r="I39" s="1"/>
  <c r="I67"/>
  <c r="I68" s="1"/>
  <c r="S96" l="1"/>
  <c r="R97"/>
  <c r="J38"/>
  <c r="J39" s="1"/>
  <c r="J67"/>
  <c r="J68" s="1"/>
  <c r="T96" l="1"/>
  <c r="S97"/>
  <c r="K38"/>
  <c r="K39" s="1"/>
  <c r="U96" l="1"/>
  <c r="T97"/>
  <c r="L38"/>
  <c r="L39" s="1"/>
  <c r="V96" l="1"/>
  <c r="V97" s="1"/>
  <c r="U97"/>
  <c r="M38"/>
  <c r="M39" s="1"/>
  <c r="N38" l="1"/>
  <c r="N39" s="1"/>
  <c r="O38" l="1"/>
  <c r="O39" s="1"/>
  <c r="P38" l="1"/>
  <c r="P39" s="1"/>
  <c r="Q38" l="1"/>
  <c r="Q39" s="1"/>
  <c r="R38" l="1"/>
  <c r="R39" s="1"/>
  <c r="S38" l="1"/>
  <c r="S39" l="1"/>
  <c r="T38"/>
  <c r="T39" l="1"/>
  <c r="U38"/>
  <c r="U39" l="1"/>
  <c r="V38"/>
  <c r="V39" s="1"/>
</calcChain>
</file>

<file path=xl/comments1.xml><?xml version="1.0" encoding="utf-8"?>
<comments xmlns="http://schemas.openxmlformats.org/spreadsheetml/2006/main">
  <authors>
    <author>Fabio</author>
  </authors>
  <commentList>
    <comment ref="D844" authorId="0">
      <text>
        <r>
          <rPr>
            <b/>
            <sz val="9"/>
            <color indexed="81"/>
            <rFont val="Tahoma"/>
            <family val="2"/>
          </rPr>
          <t>Fabio:</t>
        </r>
        <r>
          <rPr>
            <sz val="9"/>
            <color indexed="81"/>
            <rFont val="Tahoma"/>
            <family val="2"/>
          </rPr>
          <t xml:space="preserve">
Tabela DAER Extra
</t>
        </r>
      </text>
    </comment>
    <comment ref="D845" authorId="0">
      <text>
        <r>
          <rPr>
            <b/>
            <sz val="9"/>
            <color indexed="81"/>
            <rFont val="Tahoma"/>
            <family val="2"/>
          </rPr>
          <t>Fabio:</t>
        </r>
        <r>
          <rPr>
            <sz val="9"/>
            <color indexed="81"/>
            <rFont val="Tahoma"/>
            <family val="2"/>
          </rPr>
          <t xml:space="preserve">
Tabela DAER Extra</t>
        </r>
      </text>
    </comment>
  </commentList>
</comments>
</file>

<file path=xl/sharedStrings.xml><?xml version="1.0" encoding="utf-8"?>
<sst xmlns="http://schemas.openxmlformats.org/spreadsheetml/2006/main" count="125" uniqueCount="64">
  <si>
    <t>*BDI ADOTADO:</t>
  </si>
  <si>
    <t>C.1</t>
  </si>
  <si>
    <t>C.2</t>
  </si>
  <si>
    <t>C.3</t>
  </si>
  <si>
    <t>LOCAÇÃO DA OBRA</t>
  </si>
  <si>
    <t>C.5</t>
  </si>
  <si>
    <t>PAVIMENTAÇÃO/RESTAURAÇÃO</t>
  </si>
  <si>
    <t>C.6</t>
  </si>
  <si>
    <t>DRENAGEM</t>
  </si>
  <si>
    <t>C.7</t>
  </si>
  <si>
    <t>SINALIZAÇÃO</t>
  </si>
  <si>
    <t>C.8</t>
  </si>
  <si>
    <t>MOBILIÁRIO URBANO</t>
  </si>
  <si>
    <t>C.9</t>
  </si>
  <si>
    <t>PAISAGISMO / URBANIZAÇÃO</t>
  </si>
  <si>
    <t>C.10</t>
  </si>
  <si>
    <t>ENSAIOS TECNOLÓGICOS</t>
  </si>
  <si>
    <t>C.4</t>
  </si>
  <si>
    <t xml:space="preserve"> UNIDADE DE GERENCIAMENTO DE PROJETOS - UGP</t>
  </si>
  <si>
    <t xml:space="preserve">Revisor: </t>
  </si>
  <si>
    <t>Tipo de Intervenção: Pavimentação, Drenagem, Acessibilidade, Sinalização Viária.</t>
  </si>
  <si>
    <t>TERRAPLENAGEM</t>
  </si>
  <si>
    <t>ILUMINAÇÃO</t>
  </si>
  <si>
    <t>C.11</t>
  </si>
  <si>
    <t>C.12</t>
  </si>
  <si>
    <t>I - AV. DOMINGOS DE ALMEIDA</t>
  </si>
  <si>
    <t>III - AV. DUQUE DE CAXIAS</t>
  </si>
  <si>
    <t>Identificação do Proj.:  Desenvolv. de Proj. de Qualificação Física do Sistema de Mobilidades Urbana</t>
  </si>
  <si>
    <t>OBJETO:</t>
  </si>
  <si>
    <t>DESENVOLVIMENTO DE PROJETOS DE QUALIFICAÇÃO FÍSICA DO SISTEMA DE MOBILIDADE</t>
  </si>
  <si>
    <t xml:space="preserve">Item </t>
  </si>
  <si>
    <t>Descrição</t>
  </si>
  <si>
    <t>Orçamento</t>
  </si>
  <si>
    <t>1° Mês</t>
  </si>
  <si>
    <t>2° Mês</t>
  </si>
  <si>
    <t>3° Mês</t>
  </si>
  <si>
    <t>4° Mês</t>
  </si>
  <si>
    <t>5° Mês</t>
  </si>
  <si>
    <t xml:space="preserve">LIMPEZA E ARREMATES FINAIS </t>
  </si>
  <si>
    <t>CUSTO MENSAL</t>
  </si>
  <si>
    <t>CUSTO ACUMULADO</t>
  </si>
  <si>
    <t>PORCENTAGEM ACUMULADA</t>
  </si>
  <si>
    <t>6° Mês</t>
  </si>
  <si>
    <t>7° Mês</t>
  </si>
  <si>
    <t>8° Mês</t>
  </si>
  <si>
    <t>9° Mês</t>
  </si>
  <si>
    <t>CRONOGRAMA FÍSICO FINANCEIRO - RUAS DO LOTE 02</t>
  </si>
  <si>
    <t>10° Mês</t>
  </si>
  <si>
    <t>11° Mês</t>
  </si>
  <si>
    <t>12° Mês</t>
  </si>
  <si>
    <t>13° Mês</t>
  </si>
  <si>
    <t>14° Mês</t>
  </si>
  <si>
    <t>15° Mês</t>
  </si>
  <si>
    <t>16° Mês</t>
  </si>
  <si>
    <t>17° Mês</t>
  </si>
  <si>
    <t>18° Mês</t>
  </si>
  <si>
    <t>II - RUA J.K. DE OLIVEIRA</t>
  </si>
  <si>
    <t>ADM. LOCAL / MANUTENÇÃO DO CANTEIRO</t>
  </si>
  <si>
    <t xml:space="preserve">ART Nº </t>
  </si>
  <si>
    <t>Última Revisão:</t>
  </si>
  <si>
    <t xml:space="preserve">Autor: </t>
  </si>
  <si>
    <r>
      <t xml:space="preserve">Endereço: </t>
    </r>
    <r>
      <rPr>
        <b/>
        <sz val="11"/>
        <rFont val="Arial"/>
        <family val="2"/>
      </rPr>
      <t>Av. Domingos de Almeida / R. J.K. de Oliveira / Av. Duque de Caxias</t>
    </r>
  </si>
  <si>
    <t>Área de Intervenção:</t>
  </si>
  <si>
    <t>Data do Orçamento:</t>
  </si>
</sst>
</file>

<file path=xl/styles.xml><?xml version="1.0" encoding="utf-8"?>
<styleSheet xmlns="http://schemas.openxmlformats.org/spreadsheetml/2006/main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General_)"/>
    <numFmt numFmtId="166" formatCode="_(* #,##0.00_);_(* \(#,##0.00\);_(* \-??_);_(@_)"/>
    <numFmt numFmtId="167" formatCode="_-[$R$-416]\ * #,##0.00_-;\-[$R$-416]\ * #,##0.00_-;_-[$R$-416]\ * &quot;-&quot;??_-;_-@_-"/>
    <numFmt numFmtId="168" formatCode="_(&quot;Cr$&quot;* #,##0.00_);_(&quot;Cr$&quot;* \(#,##0.00\);_(&quot;Cr$&quot;* &quot;-&quot;??_);_(@_)"/>
    <numFmt numFmtId="169" formatCode="_-* #,##0_-;\-* #,##0_-;_-* &quot;-&quot;??_-;_-@_-"/>
    <numFmt numFmtId="170" formatCode="0.00000000"/>
    <numFmt numFmtId="171" formatCode="&quot;R$ &quot;#,##0.00"/>
    <numFmt numFmtId="172" formatCode="#,##0.00_ ;\-#,##0.00\ "/>
    <numFmt numFmtId="173" formatCode="_-* #,##0.00000_-;\-* #,##0.00000_-;_-* &quot;-&quot;??_-;_-@_-"/>
    <numFmt numFmtId="174" formatCode="&quot;R$ &quot;#,##0.00_);\(&quot;R$ &quot;#,##0.00\)"/>
    <numFmt numFmtId="175" formatCode="0.0%"/>
  </numFmts>
  <fonts count="7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  <font>
      <b/>
      <sz val="11"/>
      <name val="Arial"/>
      <family val="2"/>
    </font>
    <font>
      <sz val="11"/>
      <name val="Tahoma"/>
      <family val="2"/>
    </font>
    <font>
      <sz val="10"/>
      <name val="Times New Roman"/>
      <family val="1"/>
    </font>
    <font>
      <b/>
      <i/>
      <sz val="14"/>
      <name val="Times New Roman"/>
      <family val="1"/>
    </font>
    <font>
      <b/>
      <i/>
      <sz val="14"/>
      <name val="Arial"/>
      <family val="2"/>
    </font>
    <font>
      <sz val="16"/>
      <name val="Arial"/>
      <family val="2"/>
    </font>
    <font>
      <i/>
      <sz val="14"/>
      <name val="Times New Roman"/>
      <family val="1"/>
    </font>
    <font>
      <sz val="12"/>
      <name val="Courier"/>
      <family val="3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4"/>
      <color rgb="FFFF0000"/>
      <name val="Times New Roman"/>
      <family val="1"/>
    </font>
    <font>
      <b/>
      <i/>
      <sz val="14"/>
      <color rgb="FFFF0000"/>
      <name val="Times New Roman"/>
      <family val="1"/>
    </font>
    <font>
      <sz val="14"/>
      <color rgb="FFFF0000"/>
      <name val="Times New Roman"/>
      <family val="1"/>
    </font>
    <font>
      <i/>
      <sz val="14"/>
      <color rgb="FFFF0000"/>
      <name val="Times New Roman"/>
      <family val="1"/>
    </font>
    <font>
      <sz val="16"/>
      <name val="Arial"/>
      <family val="2"/>
    </font>
    <font>
      <sz val="11"/>
      <color indexed="8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Times New Roman"/>
      <family val="1"/>
    </font>
    <font>
      <b/>
      <i/>
      <sz val="14"/>
      <color indexed="8"/>
      <name val="Times New Roman"/>
      <family val="1"/>
    </font>
    <font>
      <sz val="14"/>
      <color theme="1"/>
      <name val="Calibri"/>
      <family val="2"/>
      <scheme val="minor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i/>
      <sz val="12"/>
      <name val="Times New Roman"/>
      <family val="1"/>
    </font>
    <font>
      <u/>
      <sz val="11"/>
      <color theme="10"/>
      <name val="Calibri"/>
      <family val="2"/>
      <scheme val="minor"/>
    </font>
    <font>
      <b/>
      <sz val="22"/>
      <name val="Arial"/>
      <family val="2"/>
    </font>
    <font>
      <sz val="22"/>
      <name val="Times New Roman"/>
      <family val="1"/>
    </font>
    <font>
      <b/>
      <sz val="22"/>
      <name val="Times New Roman"/>
      <family val="1"/>
    </font>
    <font>
      <sz val="20"/>
      <name val="Times New Roman"/>
      <family val="1"/>
    </font>
    <font>
      <i/>
      <sz val="14"/>
      <color indexed="8"/>
      <name val="Times New Roman"/>
      <family val="1"/>
    </font>
    <font>
      <b/>
      <sz val="20"/>
      <name val="Times New Roman"/>
      <family val="1"/>
    </font>
    <font>
      <b/>
      <sz val="20"/>
      <color indexed="8"/>
      <name val="Arial"/>
      <family val="2"/>
    </font>
    <font>
      <b/>
      <sz val="18"/>
      <name val="Times New Roman"/>
      <family val="1"/>
    </font>
    <font>
      <sz val="20"/>
      <name val="Arial"/>
      <family val="2"/>
    </font>
    <font>
      <b/>
      <i/>
      <sz val="12"/>
      <color rgb="FFFF0000"/>
      <name val="Times New Roman"/>
      <family val="1"/>
    </font>
    <font>
      <sz val="14"/>
      <color theme="1"/>
      <name val="Times New Roman"/>
      <family val="1"/>
    </font>
    <font>
      <b/>
      <sz val="24"/>
      <color indexed="8"/>
      <name val="Arial"/>
      <family val="2"/>
    </font>
    <font>
      <b/>
      <sz val="24"/>
      <name val="Times New Roman"/>
      <family val="1"/>
    </font>
    <font>
      <b/>
      <sz val="24"/>
      <color indexed="8"/>
      <name val="Times New Roman"/>
      <family val="1"/>
    </font>
    <font>
      <sz val="1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6"/>
      <name val="Arial"/>
      <family val="2"/>
    </font>
    <font>
      <b/>
      <sz val="26"/>
      <name val="Arial"/>
      <family val="2"/>
    </font>
    <font>
      <sz val="26"/>
      <name val="Arial"/>
      <family val="2"/>
    </font>
    <font>
      <b/>
      <sz val="10"/>
      <color theme="0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48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53">
    <xf numFmtId="0" fontId="0" fillId="0" borderId="0"/>
    <xf numFmtId="43" fontId="1" fillId="0" borderId="0" applyFont="0" applyFill="0" applyBorder="0" applyAlignment="0" applyProtection="0"/>
    <xf numFmtId="0" fontId="8" fillId="0" borderId="0"/>
    <xf numFmtId="164" fontId="9" fillId="0" borderId="0" applyFont="0" applyFill="0" applyBorder="0" applyAlignment="0" applyProtection="0"/>
    <xf numFmtId="165" fontId="14" fillId="0" borderId="0"/>
    <xf numFmtId="0" fontId="17" fillId="0" borderId="0"/>
    <xf numFmtId="0" fontId="17" fillId="0" borderId="0"/>
    <xf numFmtId="0" fontId="1" fillId="0" borderId="0"/>
    <xf numFmtId="43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166" fontId="17" fillId="0" borderId="0" applyFill="0" applyBorder="0" applyAlignment="0" applyProtection="0"/>
    <xf numFmtId="0" fontId="23" fillId="0" borderId="0"/>
    <xf numFmtId="168" fontId="12" fillId="0" borderId="0" applyFont="0" applyFill="0" applyBorder="0" applyAlignment="0" applyProtection="0"/>
    <xf numFmtId="0" fontId="12" fillId="0" borderId="0"/>
    <xf numFmtId="0" fontId="17" fillId="0" borderId="0"/>
    <xf numFmtId="0" fontId="9" fillId="0" borderId="0"/>
    <xf numFmtId="0" fontId="9" fillId="0" borderId="0"/>
    <xf numFmtId="0" fontId="17" fillId="0" borderId="0"/>
    <xf numFmtId="0" fontId="17" fillId="0" borderId="0"/>
    <xf numFmtId="0" fontId="17" fillId="0" borderId="0"/>
    <xf numFmtId="9" fontId="17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4" fillId="0" borderId="0"/>
    <xf numFmtId="0" fontId="25" fillId="0" borderId="0" applyNumberFormat="0" applyFill="0" applyBorder="0" applyAlignment="0" applyProtection="0"/>
    <xf numFmtId="0" fontId="26" fillId="0" borderId="26" applyNumberFormat="0" applyFill="0" applyAlignment="0" applyProtection="0"/>
    <xf numFmtId="0" fontId="27" fillId="0" borderId="27" applyNumberFormat="0" applyFill="0" applyAlignment="0" applyProtection="0"/>
    <xf numFmtId="0" fontId="28" fillId="0" borderId="28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5" borderId="0" applyNumberFormat="0" applyBorder="0" applyAlignment="0" applyProtection="0"/>
    <xf numFmtId="0" fontId="31" fillId="6" borderId="0" applyNumberFormat="0" applyBorder="0" applyAlignment="0" applyProtection="0"/>
    <xf numFmtId="0" fontId="32" fillId="7" borderId="29" applyNumberFormat="0" applyAlignment="0" applyProtection="0"/>
    <xf numFmtId="0" fontId="33" fillId="8" borderId="30" applyNumberFormat="0" applyAlignment="0" applyProtection="0"/>
    <xf numFmtId="0" fontId="34" fillId="8" borderId="29" applyNumberFormat="0" applyAlignment="0" applyProtection="0"/>
    <xf numFmtId="0" fontId="35" fillId="0" borderId="31" applyNumberFormat="0" applyFill="0" applyAlignment="0" applyProtection="0"/>
    <xf numFmtId="0" fontId="36" fillId="9" borderId="32" applyNumberFormat="0" applyAlignment="0" applyProtection="0"/>
    <xf numFmtId="0" fontId="37" fillId="0" borderId="0" applyNumberFormat="0" applyFill="0" applyBorder="0" applyAlignment="0" applyProtection="0"/>
    <xf numFmtId="0" fontId="1" fillId="10" borderId="33" applyNumberFormat="0" applyFont="0" applyAlignment="0" applyProtection="0"/>
    <xf numFmtId="0" fontId="38" fillId="0" borderId="0" applyNumberFormat="0" applyFill="0" applyBorder="0" applyAlignment="0" applyProtection="0"/>
    <xf numFmtId="0" fontId="2" fillId="0" borderId="34" applyNumberFormat="0" applyFill="0" applyAlignment="0" applyProtection="0"/>
    <xf numFmtId="0" fontId="3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9" fillId="22" borderId="0" applyNumberFormat="0" applyBorder="0" applyAlignment="0" applyProtection="0"/>
    <xf numFmtId="0" fontId="3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9" fillId="26" borderId="0" applyNumberFormat="0" applyBorder="0" applyAlignment="0" applyProtection="0"/>
    <xf numFmtId="0" fontId="3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9" fillId="30" borderId="0" applyNumberFormat="0" applyBorder="0" applyAlignment="0" applyProtection="0"/>
    <xf numFmtId="0" fontId="3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9" fillId="34" borderId="0" applyNumberFormat="0" applyBorder="0" applyAlignment="0" applyProtection="0"/>
    <xf numFmtId="0" fontId="12" fillId="0" borderId="0"/>
    <xf numFmtId="0" fontId="17" fillId="0" borderId="0"/>
    <xf numFmtId="43" fontId="1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/>
    <xf numFmtId="0" fontId="9" fillId="0" borderId="0"/>
    <xf numFmtId="0" fontId="12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50" fillId="0" borderId="0" applyNumberForma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1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2" fontId="5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/>
    <xf numFmtId="0" fontId="3" fillId="0" borderId="4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5" fillId="0" borderId="0" xfId="0" applyFont="1"/>
    <xf numFmtId="0" fontId="45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4" fillId="0" borderId="0" xfId="0" applyFont="1" applyFill="1"/>
    <xf numFmtId="0" fontId="3" fillId="0" borderId="0" xfId="0" applyFont="1"/>
    <xf numFmtId="0" fontId="4" fillId="0" borderId="0" xfId="0" applyFont="1"/>
    <xf numFmtId="0" fontId="45" fillId="0" borderId="0" xfId="0" applyFont="1" applyFill="1" applyBorder="1"/>
    <xf numFmtId="0" fontId="45" fillId="0" borderId="0" xfId="0" applyFont="1" applyBorder="1" applyAlignment="1">
      <alignment vertical="center"/>
    </xf>
    <xf numFmtId="0" fontId="4" fillId="3" borderId="0" xfId="0" applyFont="1" applyFill="1" applyBorder="1"/>
    <xf numFmtId="0" fontId="4" fillId="36" borderId="0" xfId="0" applyFont="1" applyFill="1" applyBorder="1"/>
    <xf numFmtId="2" fontId="5" fillId="36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/>
    <xf numFmtId="0" fontId="11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vertical="center"/>
    </xf>
    <xf numFmtId="0" fontId="51" fillId="0" borderId="0" xfId="0" applyFont="1" applyFill="1" applyBorder="1"/>
    <xf numFmtId="0" fontId="5" fillId="36" borderId="0" xfId="2" applyFont="1" applyFill="1" applyBorder="1" applyAlignment="1">
      <alignment vertical="center" wrapText="1"/>
    </xf>
    <xf numFmtId="164" fontId="4" fillId="0" borderId="0" xfId="0" applyNumberFormat="1" applyFont="1" applyFill="1" applyBorder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43" fontId="7" fillId="0" borderId="0" xfId="0" applyNumberFormat="1" applyFont="1" applyFill="1" applyBorder="1"/>
    <xf numFmtId="0" fontId="7" fillId="36" borderId="0" xfId="0" applyFont="1" applyFill="1" applyBorder="1"/>
    <xf numFmtId="0" fontId="7" fillId="36" borderId="0" xfId="0" applyFont="1" applyFill="1" applyBorder="1" applyAlignment="1">
      <alignment horizontal="left"/>
    </xf>
    <xf numFmtId="1" fontId="5" fillId="2" borderId="0" xfId="0" applyNumberFormat="1" applyFont="1" applyFill="1" applyBorder="1" applyAlignment="1">
      <alignment horizontal="center"/>
    </xf>
    <xf numFmtId="1" fontId="5" fillId="2" borderId="0" xfId="0" applyNumberFormat="1" applyFont="1" applyFill="1" applyBorder="1" applyAlignment="1">
      <alignment horizontal="left"/>
    </xf>
    <xf numFmtId="0" fontId="7" fillId="3" borderId="0" xfId="0" applyFont="1" applyFill="1" applyBorder="1"/>
    <xf numFmtId="0" fontId="6" fillId="0" borderId="0" xfId="2" applyFont="1" applyFill="1" applyBorder="1" applyAlignment="1">
      <alignment vertical="center" wrapText="1"/>
    </xf>
    <xf numFmtId="0" fontId="6" fillId="36" borderId="0" xfId="2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left" vertical="center" wrapText="1"/>
    </xf>
    <xf numFmtId="43" fontId="13" fillId="0" borderId="0" xfId="1" applyNumberFormat="1" applyFont="1" applyFill="1" applyBorder="1"/>
    <xf numFmtId="0" fontId="40" fillId="0" borderId="0" xfId="0" applyFont="1" applyFill="1" applyBorder="1"/>
    <xf numFmtId="0" fontId="10" fillId="0" borderId="0" xfId="0" quotePrefix="1" applyFont="1" applyFill="1" applyBorder="1" applyAlignment="1">
      <alignment horizontal="center" vertical="center"/>
    </xf>
    <xf numFmtId="0" fontId="13" fillId="0" borderId="0" xfId="0" quotePrefix="1" applyFont="1" applyFill="1" applyBorder="1" applyAlignment="1">
      <alignment horizontal="center" vertical="center"/>
    </xf>
    <xf numFmtId="43" fontId="20" fillId="0" borderId="0" xfId="1" applyNumberFormat="1" applyFont="1" applyFill="1" applyBorder="1" applyAlignment="1">
      <alignment horizontal="center"/>
    </xf>
    <xf numFmtId="0" fontId="5" fillId="0" borderId="0" xfId="0" quotePrefix="1" applyFont="1" applyFill="1" applyBorder="1" applyAlignment="1">
      <alignment horizontal="center" vertical="center"/>
    </xf>
    <xf numFmtId="0" fontId="6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43" fontId="21" fillId="0" borderId="0" xfId="1" applyNumberFormat="1" applyFont="1" applyFill="1" applyBorder="1" applyAlignment="1">
      <alignment horizontal="center"/>
    </xf>
    <xf numFmtId="43" fontId="6" fillId="0" borderId="0" xfId="1" applyNumberFormat="1" applyFont="1" applyFill="1" applyBorder="1" applyAlignment="1">
      <alignment horizontal="right"/>
    </xf>
    <xf numFmtId="43" fontId="5" fillId="0" borderId="0" xfId="1" applyNumberFormat="1" applyFont="1" applyFill="1" applyBorder="1" applyAlignment="1">
      <alignment horizontal="right"/>
    </xf>
    <xf numFmtId="4" fontId="20" fillId="0" borderId="0" xfId="1" applyNumberFormat="1" applyFont="1" applyFill="1" applyBorder="1" applyAlignment="1">
      <alignment horizontal="center" vertical="center"/>
    </xf>
    <xf numFmtId="43" fontId="6" fillId="0" borderId="0" xfId="0" applyNumberFormat="1" applyFont="1" applyFill="1" applyBorder="1" applyAlignment="1">
      <alignment horizontal="center" vertical="center"/>
    </xf>
    <xf numFmtId="43" fontId="10" fillId="0" borderId="0" xfId="1" applyNumberFormat="1" applyFont="1" applyFill="1" applyBorder="1"/>
    <xf numFmtId="2" fontId="5" fillId="35" borderId="0" xfId="2" applyNumberFormat="1" applyFont="1" applyFill="1" applyBorder="1" applyAlignment="1">
      <alignment horizontal="center" vertical="center"/>
    </xf>
    <xf numFmtId="2" fontId="5" fillId="35" borderId="0" xfId="3" applyNumberFormat="1" applyFont="1" applyFill="1" applyBorder="1" applyAlignment="1">
      <alignment horizontal="center" vertical="center"/>
    </xf>
    <xf numFmtId="2" fontId="5" fillId="35" borderId="0" xfId="3" applyNumberFormat="1" applyFont="1" applyFill="1" applyBorder="1" applyAlignment="1">
      <alignment horizontal="left" vertical="center"/>
    </xf>
    <xf numFmtId="0" fontId="46" fillId="0" borderId="0" xfId="6" applyFont="1" applyFill="1" applyBorder="1" applyAlignment="1">
      <alignment horizontal="left" vertical="center"/>
    </xf>
    <xf numFmtId="0" fontId="18" fillId="36" borderId="0" xfId="6" applyFont="1" applyFill="1" applyBorder="1" applyAlignment="1">
      <alignment horizontal="left" vertical="center"/>
    </xf>
    <xf numFmtId="165" fontId="46" fillId="0" borderId="0" xfId="4" applyFont="1" applyFill="1" applyBorder="1" applyAlignment="1" applyProtection="1">
      <alignment horizontal="left" vertical="center"/>
    </xf>
    <xf numFmtId="0" fontId="49" fillId="36" borderId="0" xfId="6" applyFont="1" applyFill="1" applyBorder="1" applyAlignment="1">
      <alignment horizontal="left" vertical="center"/>
    </xf>
    <xf numFmtId="165" fontId="6" fillId="0" borderId="0" xfId="4" applyFont="1" applyFill="1" applyBorder="1" applyAlignment="1" applyProtection="1">
      <alignment horizontal="left" vertical="center"/>
    </xf>
    <xf numFmtId="0" fontId="6" fillId="0" borderId="0" xfId="6" applyFont="1" applyFill="1" applyBorder="1" applyAlignment="1">
      <alignment horizontal="left" vertical="center"/>
    </xf>
    <xf numFmtId="0" fontId="6" fillId="0" borderId="0" xfId="2" applyFont="1" applyFill="1" applyBorder="1" applyAlignment="1">
      <alignment horizontal="left" vertical="center"/>
    </xf>
    <xf numFmtId="165" fontId="18" fillId="36" borderId="0" xfId="4" applyFont="1" applyFill="1" applyBorder="1" applyAlignment="1" applyProtection="1">
      <alignment horizontal="left" vertical="center"/>
    </xf>
    <xf numFmtId="165" fontId="47" fillId="36" borderId="0" xfId="4" applyFont="1" applyFill="1" applyBorder="1" applyAlignment="1" applyProtection="1">
      <alignment horizontal="left" vertical="center"/>
    </xf>
    <xf numFmtId="2" fontId="5" fillId="0" borderId="0" xfId="0" applyNumberFormat="1" applyFont="1" applyFill="1" applyBorder="1" applyAlignment="1">
      <alignment horizontal="center" vertical="center" wrapText="1"/>
    </xf>
    <xf numFmtId="165" fontId="47" fillId="37" borderId="0" xfId="4" applyFont="1" applyFill="1" applyBorder="1" applyAlignment="1" applyProtection="1">
      <alignment horizontal="left" vertical="center"/>
    </xf>
    <xf numFmtId="0" fontId="49" fillId="0" borderId="0" xfId="6" applyFont="1" applyFill="1" applyBorder="1" applyAlignment="1">
      <alignment horizontal="left" vertical="center"/>
    </xf>
    <xf numFmtId="2" fontId="5" fillId="36" borderId="0" xfId="0" applyNumberFormat="1" applyFont="1" applyFill="1" applyBorder="1" applyAlignment="1">
      <alignment horizontal="center" vertical="center" wrapText="1"/>
    </xf>
    <xf numFmtId="165" fontId="46" fillId="38" borderId="0" xfId="4" applyFont="1" applyFill="1" applyBorder="1" applyAlignment="1" applyProtection="1">
      <alignment horizontal="left" vertical="center"/>
    </xf>
    <xf numFmtId="2" fontId="5" fillId="0" borderId="0" xfId="0" applyNumberFormat="1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center" vertical="center"/>
    </xf>
    <xf numFmtId="165" fontId="16" fillId="0" borderId="0" xfId="4" applyFont="1" applyFill="1" applyBorder="1" applyAlignment="1" applyProtection="1">
      <alignment horizontal="center" vertical="center"/>
    </xf>
    <xf numFmtId="0" fontId="65" fillId="0" borderId="3" xfId="0" applyFont="1" applyBorder="1" applyAlignment="1">
      <alignment horizontal="left" vertical="center" indent="1"/>
    </xf>
    <xf numFmtId="0" fontId="65" fillId="0" borderId="0" xfId="0" applyFont="1" applyBorder="1" applyAlignment="1">
      <alignment vertical="center"/>
    </xf>
    <xf numFmtId="0" fontId="65" fillId="0" borderId="0" xfId="0" applyFont="1" applyBorder="1" applyAlignment="1">
      <alignment vertical="center" wrapText="1"/>
    </xf>
    <xf numFmtId="0" fontId="65" fillId="0" borderId="0" xfId="0" applyFont="1" applyFill="1" applyBorder="1" applyAlignment="1">
      <alignment vertical="center"/>
    </xf>
    <xf numFmtId="49" fontId="65" fillId="0" borderId="0" xfId="0" applyNumberFormat="1" applyFont="1" applyFill="1" applyBorder="1" applyAlignment="1">
      <alignment vertical="center"/>
    </xf>
    <xf numFmtId="0" fontId="65" fillId="0" borderId="0" xfId="0" applyFont="1" applyBorder="1" applyAlignment="1">
      <alignment horizontal="left" vertical="center" indent="1"/>
    </xf>
    <xf numFmtId="49" fontId="65" fillId="0" borderId="0" xfId="0" applyNumberFormat="1" applyFont="1" applyBorder="1" applyAlignment="1">
      <alignment horizontal="left" vertical="center" indent="1"/>
    </xf>
    <xf numFmtId="0" fontId="65" fillId="0" borderId="0" xfId="0" applyFont="1" applyBorder="1" applyAlignment="1">
      <alignment horizontal="right" vertical="center"/>
    </xf>
    <xf numFmtId="0" fontId="65" fillId="0" borderId="0" xfId="0" applyFont="1" applyBorder="1" applyAlignment="1">
      <alignment horizontal="right"/>
    </xf>
    <xf numFmtId="10" fontId="7" fillId="0" borderId="0" xfId="0" applyNumberFormat="1" applyFont="1" applyBorder="1" applyAlignment="1">
      <alignment horizontal="left" vertical="center"/>
    </xf>
    <xf numFmtId="0" fontId="65" fillId="0" borderId="3" xfId="0" applyFont="1" applyFill="1" applyBorder="1" applyAlignment="1">
      <alignment horizontal="left" vertical="center" indent="1"/>
    </xf>
    <xf numFmtId="0" fontId="65" fillId="0" borderId="3" xfId="0" applyFont="1" applyBorder="1" applyAlignment="1">
      <alignment horizontal="left" vertical="center"/>
    </xf>
    <xf numFmtId="0" fontId="18" fillId="0" borderId="0" xfId="0" applyFont="1" applyFill="1" applyBorder="1" applyAlignment="1">
      <alignment vertical="center" wrapText="1"/>
    </xf>
    <xf numFmtId="2" fontId="68" fillId="40" borderId="18" xfId="0" applyNumberFormat="1" applyFont="1" applyFill="1" applyBorder="1" applyAlignment="1" applyProtection="1">
      <alignment horizontal="center" vertical="center"/>
      <protection locked="0"/>
    </xf>
    <xf numFmtId="2" fontId="68" fillId="40" borderId="45" xfId="0" applyNumberFormat="1" applyFont="1" applyFill="1" applyBorder="1" applyAlignment="1" applyProtection="1">
      <alignment horizontal="center" vertical="center"/>
      <protection locked="0"/>
    </xf>
    <xf numFmtId="43" fontId="17" fillId="0" borderId="22" xfId="1" applyFont="1" applyBorder="1"/>
    <xf numFmtId="175" fontId="17" fillId="0" borderId="11" xfId="152" applyNumberFormat="1" applyFont="1" applyFill="1" applyBorder="1" applyAlignment="1">
      <alignment horizontal="center"/>
    </xf>
    <xf numFmtId="175" fontId="17" fillId="0" borderId="14" xfId="152" applyNumberFormat="1" applyFont="1" applyFill="1" applyBorder="1" applyAlignment="1">
      <alignment horizontal="center"/>
    </xf>
    <xf numFmtId="0" fontId="17" fillId="0" borderId="11" xfId="0" applyFont="1" applyBorder="1"/>
    <xf numFmtId="0" fontId="66" fillId="0" borderId="47" xfId="0" applyFont="1" applyBorder="1"/>
    <xf numFmtId="0" fontId="66" fillId="0" borderId="7" xfId="0" applyFont="1" applyBorder="1"/>
    <xf numFmtId="43" fontId="17" fillId="0" borderId="7" xfId="0" applyNumberFormat="1" applyFont="1" applyFill="1" applyBorder="1" applyAlignment="1">
      <alignment horizontal="center"/>
    </xf>
    <xf numFmtId="0" fontId="66" fillId="0" borderId="15" xfId="0" applyFont="1" applyBorder="1"/>
    <xf numFmtId="0" fontId="66" fillId="0" borderId="11" xfId="0" applyFont="1" applyBorder="1"/>
    <xf numFmtId="43" fontId="17" fillId="0" borderId="37" xfId="1" applyFont="1" applyBorder="1"/>
    <xf numFmtId="167" fontId="7" fillId="0" borderId="0" xfId="0" applyNumberFormat="1" applyFont="1" applyFill="1" applyBorder="1" applyAlignment="1">
      <alignment horizontal="right" vertical="center"/>
    </xf>
    <xf numFmtId="165" fontId="15" fillId="0" borderId="0" xfId="4" applyFont="1" applyFill="1" applyBorder="1" applyAlignment="1" applyProtection="1">
      <alignment horizontal="center" vertical="center"/>
    </xf>
    <xf numFmtId="167" fontId="58" fillId="0" borderId="0" xfId="8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/>
    </xf>
    <xf numFmtId="0" fontId="45" fillId="0" borderId="0" xfId="0" applyFont="1" applyFill="1" applyBorder="1" applyAlignment="1">
      <alignment vertical="center"/>
    </xf>
    <xf numFmtId="2" fontId="5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6" fillId="0" borderId="0" xfId="2" applyFont="1" applyFill="1" applyBorder="1" applyAlignment="1">
      <alignment horizontal="left" vertical="center" wrapText="1"/>
    </xf>
    <xf numFmtId="0" fontId="6" fillId="0" borderId="0" xfId="2" applyNumberFormat="1" applyFont="1" applyFill="1" applyBorder="1" applyAlignment="1">
      <alignment horizontal="center" vertical="center" wrapText="1"/>
    </xf>
    <xf numFmtId="43" fontId="6" fillId="0" borderId="0" xfId="3" applyNumberFormat="1" applyFont="1" applyFill="1" applyBorder="1" applyAlignment="1">
      <alignment horizontal="right" vertical="center"/>
    </xf>
    <xf numFmtId="43" fontId="5" fillId="0" borderId="0" xfId="3" applyNumberFormat="1" applyFont="1" applyFill="1" applyBorder="1" applyAlignment="1">
      <alignment horizontal="right" vertical="center"/>
    </xf>
    <xf numFmtId="43" fontId="6" fillId="0" borderId="0" xfId="2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quotePrefix="1" applyFont="1" applyFill="1" applyBorder="1" applyAlignment="1">
      <alignment horizontal="center"/>
    </xf>
    <xf numFmtId="43" fontId="20" fillId="0" borderId="0" xfId="1" applyFont="1" applyFill="1" applyBorder="1"/>
    <xf numFmtId="43" fontId="13" fillId="0" borderId="0" xfId="1" applyFont="1" applyFill="1" applyBorder="1"/>
    <xf numFmtId="43" fontId="10" fillId="0" borderId="0" xfId="1" applyFont="1" applyFill="1" applyBorder="1"/>
    <xf numFmtId="1" fontId="5" fillId="0" borderId="0" xfId="0" applyNumberFormat="1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vertical="center" wrapText="1"/>
    </xf>
    <xf numFmtId="43" fontId="6" fillId="0" borderId="0" xfId="3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43" fontId="5" fillId="0" borderId="0" xfId="3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wrapText="1"/>
    </xf>
    <xf numFmtId="2" fontId="6" fillId="0" borderId="0" xfId="0" applyNumberFormat="1" applyFont="1" applyFill="1" applyBorder="1" applyAlignment="1">
      <alignment horizontal="right" vertical="center"/>
    </xf>
    <xf numFmtId="2" fontId="5" fillId="0" borderId="0" xfId="0" applyNumberFormat="1" applyFont="1" applyFill="1" applyBorder="1" applyAlignment="1">
      <alignment horizontal="right"/>
    </xf>
    <xf numFmtId="43" fontId="19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0" xfId="5" applyFont="1" applyFill="1" applyBorder="1" applyAlignment="1">
      <alignment vertical="center" wrapText="1"/>
    </xf>
    <xf numFmtId="43" fontId="15" fillId="0" borderId="0" xfId="4" applyNumberFormat="1" applyFont="1" applyFill="1" applyBorder="1" applyAlignment="1" applyProtection="1">
      <alignment horizontal="right" vertical="center"/>
    </xf>
    <xf numFmtId="165" fontId="46" fillId="0" borderId="0" xfId="4" applyFont="1" applyFill="1" applyBorder="1" applyAlignment="1" applyProtection="1">
      <alignment horizontal="center" vertical="center" wrapText="1"/>
    </xf>
    <xf numFmtId="165" fontId="6" fillId="0" borderId="0" xfId="4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165" fontId="6" fillId="0" borderId="0" xfId="4" applyFont="1" applyFill="1" applyBorder="1" applyAlignment="1" applyProtection="1">
      <alignment vertical="center" wrapText="1"/>
    </xf>
    <xf numFmtId="0" fontId="46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left"/>
    </xf>
    <xf numFmtId="0" fontId="6" fillId="0" borderId="0" xfId="4" applyNumberFormat="1" applyFont="1" applyFill="1" applyBorder="1" applyAlignment="1" applyProtection="1">
      <alignment horizontal="center" vertical="center"/>
    </xf>
    <xf numFmtId="165" fontId="6" fillId="0" borderId="0" xfId="4" applyFont="1" applyFill="1" applyBorder="1" applyAlignment="1" applyProtection="1">
      <alignment horizontal="left" vertical="center" wrapText="1"/>
    </xf>
    <xf numFmtId="165" fontId="18" fillId="0" borderId="0" xfId="4" applyFont="1" applyFill="1" applyBorder="1" applyAlignment="1" applyProtection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7" applyFont="1" applyFill="1" applyBorder="1" applyAlignment="1">
      <alignment horizontal="center" vertical="center" wrapText="1"/>
    </xf>
    <xf numFmtId="165" fontId="16" fillId="0" borderId="0" xfId="4" applyFont="1" applyFill="1" applyBorder="1" applyAlignment="1" applyProtection="1">
      <alignment horizontal="left" vertical="center" wrapText="1"/>
    </xf>
    <xf numFmtId="165" fontId="6" fillId="0" borderId="0" xfId="4" applyFont="1" applyFill="1" applyBorder="1" applyAlignment="1" applyProtection="1">
      <alignment horizontal="center" vertical="center" wrapText="1"/>
    </xf>
    <xf numFmtId="43" fontId="15" fillId="0" borderId="0" xfId="4" applyNumberFormat="1" applyFont="1" applyFill="1" applyBorder="1" applyAlignment="1" applyProtection="1">
      <alignment horizontal="center" vertical="center"/>
    </xf>
    <xf numFmtId="0" fontId="6" fillId="0" borderId="0" xfId="13" applyFont="1" applyFill="1" applyBorder="1" applyAlignment="1">
      <alignment horizontal="center" vertical="center" wrapText="1"/>
    </xf>
    <xf numFmtId="0" fontId="6" fillId="0" borderId="0" xfId="7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3" fontId="19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/>
    <xf numFmtId="43" fontId="21" fillId="0" borderId="0" xfId="0" applyNumberFormat="1" applyFont="1" applyFill="1" applyBorder="1" applyAlignment="1">
      <alignment horizontal="center"/>
    </xf>
    <xf numFmtId="43" fontId="6" fillId="0" borderId="0" xfId="0" applyNumberFormat="1" applyFont="1" applyFill="1" applyBorder="1" applyAlignment="1">
      <alignment horizontal="right"/>
    </xf>
    <xf numFmtId="43" fontId="5" fillId="0" borderId="0" xfId="0" applyNumberFormat="1" applyFont="1" applyFill="1" applyBorder="1" applyAlignment="1">
      <alignment horizontal="right"/>
    </xf>
    <xf numFmtId="43" fontId="19" fillId="0" borderId="0" xfId="0" applyNumberFormat="1" applyFont="1" applyFill="1" applyBorder="1" applyAlignment="1">
      <alignment horizontal="left"/>
    </xf>
    <xf numFmtId="0" fontId="6" fillId="0" borderId="0" xfId="7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43" fontId="19" fillId="0" borderId="0" xfId="8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43" fontId="6" fillId="0" borderId="0" xfId="8" applyNumberFormat="1" applyFont="1" applyFill="1" applyBorder="1" applyAlignment="1">
      <alignment horizontal="right" vertical="center"/>
    </xf>
    <xf numFmtId="43" fontId="5" fillId="0" borderId="0" xfId="8" applyNumberFormat="1" applyFont="1" applyFill="1" applyBorder="1" applyAlignment="1">
      <alignment horizontal="right" vertical="center"/>
    </xf>
    <xf numFmtId="0" fontId="6" fillId="0" borderId="0" xfId="7" applyFont="1" applyFill="1" applyBorder="1" applyAlignment="1">
      <alignment horizontal="left" vertical="center" wrapText="1"/>
    </xf>
    <xf numFmtId="0" fontId="6" fillId="0" borderId="0" xfId="7" applyNumberFormat="1" applyFont="1" applyFill="1" applyBorder="1" applyAlignment="1">
      <alignment horizontal="center" vertical="center"/>
    </xf>
    <xf numFmtId="165" fontId="16" fillId="0" borderId="0" xfId="4" applyFont="1" applyFill="1" applyBorder="1" applyAlignment="1" applyProtection="1">
      <alignment horizontal="center"/>
    </xf>
    <xf numFmtId="43" fontId="5" fillId="0" borderId="0" xfId="8" applyNumberFormat="1" applyFont="1" applyFill="1" applyBorder="1" applyAlignment="1">
      <alignment horizontal="center" vertical="center"/>
    </xf>
    <xf numFmtId="165" fontId="5" fillId="0" borderId="0" xfId="4" applyFont="1" applyFill="1" applyBorder="1" applyAlignment="1" applyProtection="1">
      <alignment horizontal="left" vertical="center" wrapText="1"/>
    </xf>
    <xf numFmtId="43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165" fontId="3" fillId="0" borderId="0" xfId="4" applyFont="1" applyFill="1" applyBorder="1" applyAlignment="1" applyProtection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165" fontId="55" fillId="0" borderId="0" xfId="4" applyFont="1" applyFill="1" applyBorder="1" applyAlignment="1" applyProtection="1">
      <alignment horizontal="center" vertical="center"/>
    </xf>
    <xf numFmtId="43" fontId="60" fillId="0" borderId="0" xfId="0" applyNumberFormat="1" applyFont="1" applyFill="1" applyBorder="1" applyAlignment="1">
      <alignment vertical="center" wrapText="1"/>
    </xf>
    <xf numFmtId="172" fontId="5" fillId="0" borderId="0" xfId="8" applyNumberFormat="1" applyFont="1" applyFill="1" applyBorder="1" applyAlignment="1">
      <alignment horizontal="right" vertical="center"/>
    </xf>
    <xf numFmtId="171" fontId="6" fillId="0" borderId="0" xfId="0" applyNumberFormat="1" applyFont="1" applyFill="1" applyBorder="1" applyAlignment="1">
      <alignment vertical="center"/>
    </xf>
    <xf numFmtId="167" fontId="5" fillId="0" borderId="0" xfId="143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43" fontId="19" fillId="0" borderId="0" xfId="8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center"/>
    </xf>
    <xf numFmtId="0" fontId="6" fillId="0" borderId="0" xfId="13" applyFont="1" applyFill="1" applyBorder="1" applyAlignment="1">
      <alignment vertical="center" wrapText="1"/>
    </xf>
    <xf numFmtId="43" fontId="5" fillId="0" borderId="0" xfId="0" applyNumberFormat="1" applyFont="1" applyFill="1" applyBorder="1" applyAlignment="1">
      <alignment horizontal="right" vertical="center"/>
    </xf>
    <xf numFmtId="2" fontId="10" fillId="0" borderId="0" xfId="0" applyNumberFormat="1" applyFont="1" applyFill="1" applyBorder="1" applyAlignment="1">
      <alignment horizontal="left" vertical="center"/>
    </xf>
    <xf numFmtId="2" fontId="6" fillId="0" borderId="0" xfId="0" applyNumberFormat="1" applyFont="1" applyFill="1" applyBorder="1" applyAlignment="1">
      <alignment horizontal="left" vertical="center"/>
    </xf>
    <xf numFmtId="2" fontId="6" fillId="0" borderId="0" xfId="0" applyNumberFormat="1" applyFont="1" applyFill="1" applyBorder="1" applyAlignment="1">
      <alignment horizontal="left" vertical="center" wrapText="1"/>
    </xf>
    <xf numFmtId="171" fontId="6" fillId="0" borderId="0" xfId="0" applyNumberFormat="1" applyFont="1" applyFill="1" applyBorder="1" applyAlignment="1">
      <alignment horizontal="left" vertical="center" wrapText="1"/>
    </xf>
    <xf numFmtId="165" fontId="44" fillId="0" borderId="0" xfId="4" applyFont="1" applyFill="1" applyBorder="1" applyAlignment="1" applyProtection="1">
      <alignment horizontal="center" vertical="center"/>
    </xf>
    <xf numFmtId="43" fontId="6" fillId="0" borderId="0" xfId="0" applyNumberFormat="1" applyFont="1" applyFill="1" applyBorder="1" applyAlignment="1">
      <alignment vertical="center"/>
    </xf>
    <xf numFmtId="43" fontId="5" fillId="0" borderId="0" xfId="143" applyNumberFormat="1" applyFont="1" applyFill="1" applyBorder="1" applyAlignment="1">
      <alignment vertical="center"/>
    </xf>
    <xf numFmtId="165" fontId="5" fillId="0" borderId="0" xfId="4" applyFont="1" applyFill="1" applyBorder="1" applyAlignment="1" applyProtection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43" fontId="43" fillId="0" borderId="0" xfId="8" applyNumberFormat="1" applyFont="1" applyFill="1" applyBorder="1" applyAlignment="1">
      <alignment horizontal="center" vertical="center"/>
    </xf>
    <xf numFmtId="43" fontId="21" fillId="0" borderId="0" xfId="7" applyNumberFormat="1" applyFont="1" applyFill="1" applyBorder="1" applyAlignment="1">
      <alignment horizontal="center" vertical="center"/>
    </xf>
    <xf numFmtId="0" fontId="5" fillId="0" borderId="0" xfId="7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 wrapText="1"/>
    </xf>
    <xf numFmtId="43" fontId="15" fillId="0" borderId="0" xfId="4" applyNumberFormat="1" applyFont="1" applyFill="1" applyBorder="1" applyAlignment="1" applyProtection="1">
      <alignment horizontal="right"/>
    </xf>
    <xf numFmtId="2" fontId="6" fillId="0" borderId="0" xfId="2" applyNumberFormat="1" applyFont="1" applyFill="1" applyBorder="1" applyAlignment="1">
      <alignment vertical="center" wrapText="1"/>
    </xf>
    <xf numFmtId="165" fontId="16" fillId="0" borderId="0" xfId="4" applyFont="1" applyFill="1" applyBorder="1" applyAlignment="1" applyProtection="1">
      <alignment horizontal="center" vertical="center" wrapText="1"/>
    </xf>
    <xf numFmtId="0" fontId="46" fillId="0" borderId="0" xfId="0" applyFont="1" applyFill="1" applyBorder="1" applyAlignment="1">
      <alignment horizontal="center" vertical="center"/>
    </xf>
    <xf numFmtId="2" fontId="46" fillId="0" borderId="0" xfId="0" applyNumberFormat="1" applyFont="1" applyFill="1" applyBorder="1" applyAlignment="1">
      <alignment horizontal="center" vertical="center"/>
    </xf>
    <xf numFmtId="165" fontId="46" fillId="0" borderId="0" xfId="4" applyFont="1" applyFill="1" applyBorder="1" applyAlignment="1" applyProtection="1">
      <alignment vertical="center" wrapText="1"/>
    </xf>
    <xf numFmtId="2" fontId="6" fillId="0" borderId="0" xfId="0" applyNumberFormat="1" applyFont="1" applyFill="1" applyBorder="1"/>
    <xf numFmtId="167" fontId="4" fillId="0" borderId="0" xfId="143" applyNumberFormat="1" applyFont="1" applyFill="1" applyBorder="1"/>
    <xf numFmtId="0" fontId="6" fillId="0" borderId="0" xfId="7" applyFont="1" applyFill="1" applyBorder="1" applyAlignment="1">
      <alignment horizontal="center"/>
    </xf>
    <xf numFmtId="43" fontId="5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169" fontId="5" fillId="0" borderId="0" xfId="0" applyNumberFormat="1" applyFont="1" applyFill="1" applyBorder="1" applyAlignment="1">
      <alignment horizontal="right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center" vertical="center"/>
    </xf>
    <xf numFmtId="169" fontId="5" fillId="0" borderId="0" xfId="0" applyNumberFormat="1" applyFont="1" applyFill="1" applyBorder="1"/>
    <xf numFmtId="1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/>
    <xf numFmtId="0" fontId="61" fillId="0" borderId="0" xfId="0" applyFont="1" applyFill="1" applyBorder="1" applyAlignment="1">
      <alignment horizontal="left" vertical="center" wrapText="1"/>
    </xf>
    <xf numFmtId="43" fontId="13" fillId="0" borderId="0" xfId="1" applyNumberFormat="1" applyFont="1" applyFill="1" applyBorder="1" applyAlignment="1">
      <alignment horizontal="right"/>
    </xf>
    <xf numFmtId="43" fontId="10" fillId="0" borderId="0" xfId="1" applyNumberFormat="1" applyFont="1" applyFill="1" applyBorder="1" applyAlignment="1">
      <alignment horizontal="right"/>
    </xf>
    <xf numFmtId="2" fontId="5" fillId="0" borderId="0" xfId="0" applyNumberFormat="1" applyFont="1" applyFill="1" applyBorder="1"/>
    <xf numFmtId="43" fontId="5" fillId="0" borderId="0" xfId="0" applyNumberFormat="1" applyFont="1" applyFill="1" applyBorder="1"/>
    <xf numFmtId="0" fontId="6" fillId="0" borderId="0" xfId="13" applyFont="1" applyFill="1" applyBorder="1" applyAlignment="1">
      <alignment horizontal="left" vertical="center" wrapText="1"/>
    </xf>
    <xf numFmtId="0" fontId="5" fillId="0" borderId="0" xfId="13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43" fontId="22" fillId="0" borderId="0" xfId="1" applyNumberFormat="1" applyFont="1" applyFill="1" applyBorder="1" applyAlignment="1">
      <alignment horizontal="center"/>
    </xf>
    <xf numFmtId="43" fontId="6" fillId="0" borderId="0" xfId="1" applyNumberFormat="1" applyFont="1" applyFill="1" applyBorder="1"/>
    <xf numFmtId="43" fontId="5" fillId="0" borderId="0" xfId="1" applyNumberFormat="1" applyFont="1" applyFill="1" applyBorder="1"/>
    <xf numFmtId="43" fontId="13" fillId="0" borderId="0" xfId="1" applyNumberFormat="1" applyFont="1" applyFill="1" applyBorder="1" applyAlignment="1">
      <alignment horizontal="center"/>
    </xf>
    <xf numFmtId="2" fontId="59" fillId="0" borderId="0" xfId="0" applyNumberFormat="1" applyFont="1" applyFill="1" applyBorder="1" applyAlignment="1">
      <alignment horizontal="center"/>
    </xf>
    <xf numFmtId="2" fontId="59" fillId="0" borderId="0" xfId="0" applyNumberFormat="1" applyFont="1" applyFill="1" applyBorder="1" applyAlignment="1"/>
    <xf numFmtId="2" fontId="40" fillId="0" borderId="0" xfId="0" applyNumberFormat="1" applyFont="1" applyFill="1" applyBorder="1" applyAlignment="1"/>
    <xf numFmtId="2" fontId="54" fillId="0" borderId="0" xfId="0" applyNumberFormat="1" applyFont="1" applyFill="1" applyBorder="1" applyAlignment="1"/>
    <xf numFmtId="2" fontId="56" fillId="0" borderId="0" xfId="0" applyNumberFormat="1" applyFont="1" applyFill="1" applyBorder="1" applyAlignment="1">
      <alignment horizontal="right"/>
    </xf>
    <xf numFmtId="0" fontId="45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wrapText="1"/>
    </xf>
    <xf numFmtId="2" fontId="53" fillId="0" borderId="0" xfId="0" applyNumberFormat="1" applyFont="1" applyFill="1" applyBorder="1" applyAlignment="1">
      <alignment horizontal="center" vertical="center"/>
    </xf>
    <xf numFmtId="170" fontId="6" fillId="0" borderId="0" xfId="0" applyNumberFormat="1" applyFont="1" applyFill="1" applyBorder="1"/>
    <xf numFmtId="169" fontId="5" fillId="0" borderId="0" xfId="3" applyNumberFormat="1" applyFont="1" applyFill="1" applyBorder="1" applyAlignment="1">
      <alignment horizontal="center" vertical="center"/>
    </xf>
    <xf numFmtId="43" fontId="5" fillId="0" borderId="0" xfId="1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/>
    <xf numFmtId="43" fontId="6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43" fontId="6" fillId="0" borderId="0" xfId="1" applyFont="1" applyFill="1" applyBorder="1" applyAlignment="1">
      <alignment horizontal="right" vertical="center"/>
    </xf>
    <xf numFmtId="0" fontId="6" fillId="0" borderId="0" xfId="5" applyFont="1" applyFill="1" applyBorder="1" applyAlignment="1">
      <alignment horizontal="left" vertical="center" wrapText="1"/>
    </xf>
    <xf numFmtId="165" fontId="5" fillId="0" borderId="0" xfId="4" applyFont="1" applyFill="1" applyBorder="1" applyAlignment="1" applyProtection="1">
      <alignment horizontal="left" vertical="center"/>
    </xf>
    <xf numFmtId="1" fontId="6" fillId="0" borderId="0" xfId="0" applyNumberFormat="1" applyFont="1" applyFill="1" applyBorder="1" applyAlignment="1">
      <alignment horizontal="center" vertical="center"/>
    </xf>
    <xf numFmtId="43" fontId="5" fillId="0" borderId="0" xfId="4" applyNumberFormat="1" applyFont="1" applyFill="1" applyBorder="1" applyAlignment="1" applyProtection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165" fontId="15" fillId="0" borderId="0" xfId="4" applyFont="1" applyFill="1" applyBorder="1" applyAlignment="1" applyProtection="1">
      <alignment horizontal="left" vertical="center" wrapText="1"/>
    </xf>
    <xf numFmtId="0" fontId="5" fillId="0" borderId="0" xfId="5" applyFont="1" applyFill="1" applyBorder="1" applyAlignment="1">
      <alignment vertical="center" wrapText="1"/>
    </xf>
    <xf numFmtId="165" fontId="15" fillId="0" borderId="0" xfId="4" applyFont="1" applyFill="1" applyBorder="1" applyAlignment="1" applyProtection="1">
      <alignment horizontal="left" wrapText="1"/>
    </xf>
    <xf numFmtId="164" fontId="46" fillId="0" borderId="0" xfId="0" applyNumberFormat="1" applyFont="1" applyFill="1" applyBorder="1" applyAlignment="1">
      <alignment horizontal="center" vertical="center"/>
    </xf>
    <xf numFmtId="0" fontId="46" fillId="0" borderId="0" xfId="7" applyFont="1" applyFill="1" applyBorder="1" applyAlignment="1">
      <alignment horizontal="center" vertical="center"/>
    </xf>
    <xf numFmtId="165" fontId="15" fillId="0" borderId="0" xfId="4" applyFont="1" applyFill="1" applyBorder="1" applyAlignment="1" applyProtection="1">
      <alignment horizontal="left"/>
    </xf>
    <xf numFmtId="165" fontId="15" fillId="0" borderId="0" xfId="4" applyFont="1" applyFill="1" applyBorder="1" applyAlignment="1" applyProtection="1">
      <alignment horizontal="center" wrapText="1"/>
    </xf>
    <xf numFmtId="165" fontId="16" fillId="0" borderId="0" xfId="4" applyFont="1" applyFill="1" applyBorder="1" applyAlignment="1" applyProtection="1">
      <alignment horizontal="left" wrapText="1"/>
    </xf>
    <xf numFmtId="0" fontId="5" fillId="0" borderId="0" xfId="0" applyFont="1" applyFill="1" applyBorder="1" applyAlignment="1">
      <alignment vertical="center" wrapText="1"/>
    </xf>
    <xf numFmtId="0" fontId="6" fillId="0" borderId="0" xfId="7" applyFont="1" applyFill="1" applyBorder="1" applyAlignment="1">
      <alignment vertical="center" wrapText="1"/>
    </xf>
    <xf numFmtId="0" fontId="46" fillId="0" borderId="0" xfId="0" applyFont="1" applyFill="1" applyBorder="1" applyAlignment="1">
      <alignment vertical="center" wrapText="1"/>
    </xf>
    <xf numFmtId="165" fontId="5" fillId="0" borderId="0" xfId="4" applyFont="1" applyFill="1" applyBorder="1" applyAlignment="1" applyProtection="1">
      <alignment vertical="center" wrapText="1"/>
    </xf>
    <xf numFmtId="0" fontId="5" fillId="0" borderId="0" xfId="7" applyFont="1" applyFill="1" applyBorder="1" applyAlignment="1">
      <alignment vertical="center" wrapText="1"/>
    </xf>
    <xf numFmtId="165" fontId="46" fillId="0" borderId="0" xfId="4" applyFont="1" applyFill="1" applyBorder="1" applyAlignment="1" applyProtection="1">
      <alignment horizontal="center" vertical="center"/>
    </xf>
    <xf numFmtId="173" fontId="5" fillId="0" borderId="0" xfId="8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horizontal="center" vertical="center"/>
    </xf>
    <xf numFmtId="165" fontId="18" fillId="0" borderId="0" xfId="4" applyFont="1" applyFill="1" applyBorder="1" applyAlignment="1" applyProtection="1">
      <alignment vertical="center" wrapText="1"/>
    </xf>
    <xf numFmtId="2" fontId="18" fillId="0" borderId="0" xfId="8" applyNumberFormat="1" applyFont="1" applyFill="1" applyBorder="1" applyAlignment="1">
      <alignment horizontal="center" vertical="center"/>
    </xf>
    <xf numFmtId="0" fontId="46" fillId="0" borderId="0" xfId="2" applyFont="1" applyFill="1" applyBorder="1" applyAlignment="1">
      <alignment horizontal="center" vertical="center"/>
    </xf>
    <xf numFmtId="43" fontId="46" fillId="0" borderId="0" xfId="3" applyNumberFormat="1" applyFont="1" applyFill="1" applyBorder="1" applyAlignment="1">
      <alignment horizontal="right" vertical="center"/>
    </xf>
    <xf numFmtId="43" fontId="18" fillId="0" borderId="0" xfId="3" applyNumberFormat="1" applyFont="1" applyFill="1" applyBorder="1" applyAlignment="1">
      <alignment horizontal="right" vertical="center"/>
    </xf>
    <xf numFmtId="169" fontId="5" fillId="0" borderId="0" xfId="8" applyNumberFormat="1" applyFont="1" applyFill="1" applyBorder="1" applyAlignment="1">
      <alignment horizontal="center" vertical="center"/>
    </xf>
    <xf numFmtId="43" fontId="6" fillId="0" borderId="0" xfId="1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2" fontId="6" fillId="0" borderId="0" xfId="0" applyNumberFormat="1" applyFont="1" applyFill="1" applyBorder="1" applyAlignment="1">
      <alignment wrapText="1"/>
    </xf>
    <xf numFmtId="43" fontId="5" fillId="0" borderId="0" xfId="0" applyNumberFormat="1" applyFont="1" applyFill="1" applyBorder="1" applyAlignment="1"/>
    <xf numFmtId="2" fontId="5" fillId="0" borderId="0" xfId="0" applyNumberFormat="1" applyFont="1" applyFill="1" applyBorder="1" applyAlignment="1">
      <alignment horizontal="center" wrapText="1"/>
    </xf>
    <xf numFmtId="43" fontId="6" fillId="0" borderId="0" xfId="0" applyNumberFormat="1" applyFont="1" applyFill="1" applyBorder="1"/>
    <xf numFmtId="0" fontId="5" fillId="0" borderId="0" xfId="13" applyFont="1" applyFill="1" applyBorder="1" applyAlignment="1">
      <alignment horizontal="center" vertical="center" wrapText="1"/>
    </xf>
    <xf numFmtId="0" fontId="5" fillId="0" borderId="0" xfId="13" applyFont="1" applyFill="1" applyBorder="1" applyAlignment="1">
      <alignment vertical="center" wrapText="1"/>
    </xf>
    <xf numFmtId="2" fontId="6" fillId="0" borderId="0" xfId="7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171" fontId="6" fillId="0" borderId="0" xfId="0" applyNumberFormat="1" applyFont="1" applyFill="1" applyBorder="1" applyAlignment="1">
      <alignment vertical="center" wrapText="1"/>
    </xf>
    <xf numFmtId="43" fontId="15" fillId="0" borderId="0" xfId="4" applyNumberFormat="1" applyFont="1" applyFill="1" applyBorder="1" applyAlignment="1" applyProtection="1">
      <alignment horizontal="center"/>
    </xf>
    <xf numFmtId="0" fontId="57" fillId="0" borderId="0" xfId="0" applyFont="1" applyFill="1" applyBorder="1"/>
    <xf numFmtId="2" fontId="56" fillId="0" borderId="0" xfId="0" applyNumberFormat="1" applyFont="1" applyFill="1" applyBorder="1" applyAlignment="1">
      <alignment horizontal="center"/>
    </xf>
    <xf numFmtId="2" fontId="56" fillId="0" borderId="0" xfId="0" applyNumberFormat="1" applyFont="1" applyFill="1" applyBorder="1" applyAlignment="1"/>
    <xf numFmtId="0" fontId="61" fillId="0" borderId="0" xfId="0" applyFont="1" applyFill="1" applyBorder="1" applyAlignment="1">
      <alignment horizontal="center"/>
    </xf>
    <xf numFmtId="4" fontId="5" fillId="0" borderId="0" xfId="3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43" fontId="13" fillId="0" borderId="0" xfId="1" applyNumberFormat="1" applyFont="1" applyFill="1" applyBorder="1" applyAlignment="1">
      <alignment horizontal="right" vertical="center"/>
    </xf>
    <xf numFmtId="2" fontId="13" fillId="0" borderId="0" xfId="1" applyNumberFormat="1" applyFont="1" applyFill="1" applyBorder="1" applyAlignment="1">
      <alignment vertical="center"/>
    </xf>
    <xf numFmtId="43" fontId="6" fillId="0" borderId="0" xfId="0" applyNumberFormat="1" applyFont="1" applyFill="1" applyBorder="1" applyAlignment="1">
      <alignment horizontal="right" vertical="center"/>
    </xf>
    <xf numFmtId="4" fontId="5" fillId="0" borderId="0" xfId="0" applyNumberFormat="1" applyFont="1" applyFill="1" applyBorder="1" applyAlignment="1">
      <alignment horizontal="center" vertical="center"/>
    </xf>
    <xf numFmtId="43" fontId="6" fillId="0" borderId="0" xfId="3" applyNumberFormat="1" applyFont="1" applyFill="1" applyBorder="1" applyAlignment="1">
      <alignment horizontal="left" vertical="center"/>
    </xf>
    <xf numFmtId="4" fontId="5" fillId="0" borderId="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left"/>
    </xf>
    <xf numFmtId="43" fontId="5" fillId="0" borderId="0" xfId="0" applyNumberFormat="1" applyFont="1" applyFill="1" applyBorder="1" applyAlignment="1">
      <alignment horizontal="left"/>
    </xf>
    <xf numFmtId="4" fontId="19" fillId="0" borderId="0" xfId="8" applyNumberFormat="1" applyFont="1" applyFill="1" applyBorder="1" applyAlignment="1">
      <alignment horizontal="center" vertical="center"/>
    </xf>
    <xf numFmtId="43" fontId="49" fillId="0" borderId="0" xfId="0" applyNumberFormat="1" applyFont="1" applyFill="1" applyBorder="1" applyAlignment="1">
      <alignment vertical="center" wrapText="1"/>
    </xf>
    <xf numFmtId="4" fontId="5" fillId="0" borderId="0" xfId="8" applyNumberFormat="1" applyFont="1" applyFill="1" applyBorder="1" applyAlignment="1">
      <alignment horizontal="center" vertical="center"/>
    </xf>
    <xf numFmtId="43" fontId="48" fillId="0" borderId="0" xfId="4" applyNumberFormat="1" applyFont="1" applyFill="1" applyBorder="1" applyAlignment="1" applyProtection="1">
      <alignment horizontal="center" vertical="center"/>
    </xf>
    <xf numFmtId="43" fontId="46" fillId="0" borderId="0" xfId="4" applyNumberFormat="1" applyFont="1" applyFill="1" applyBorder="1" applyAlignment="1" applyProtection="1">
      <alignment horizontal="center" vertical="center"/>
    </xf>
    <xf numFmtId="43" fontId="6" fillId="0" borderId="0" xfId="7" applyNumberFormat="1" applyFont="1" applyFill="1" applyBorder="1" applyAlignment="1">
      <alignment horizontal="center" vertical="center"/>
    </xf>
    <xf numFmtId="165" fontId="10" fillId="0" borderId="0" xfId="4" applyFont="1" applyFill="1" applyBorder="1" applyAlignment="1" applyProtection="1">
      <alignment horizontal="center" vertical="center"/>
    </xf>
    <xf numFmtId="165" fontId="13" fillId="0" borderId="0" xfId="4" applyFont="1" applyFill="1" applyBorder="1" applyAlignment="1" applyProtection="1">
      <alignment horizontal="center" vertical="center"/>
    </xf>
    <xf numFmtId="4" fontId="18" fillId="0" borderId="0" xfId="8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/>
    </xf>
    <xf numFmtId="4" fontId="15" fillId="0" borderId="0" xfId="4" applyNumberFormat="1" applyFont="1" applyFill="1" applyBorder="1" applyAlignment="1" applyProtection="1">
      <alignment horizontal="center" vertical="center"/>
    </xf>
    <xf numFmtId="4" fontId="5" fillId="0" borderId="0" xfId="6" applyNumberFormat="1" applyFont="1" applyFill="1" applyBorder="1" applyAlignment="1">
      <alignment horizontal="center" vertical="center"/>
    </xf>
    <xf numFmtId="2" fontId="10" fillId="0" borderId="0" xfId="1" applyNumberFormat="1" applyFont="1" applyFill="1" applyBorder="1"/>
    <xf numFmtId="0" fontId="62" fillId="0" borderId="0" xfId="0" applyFont="1" applyFill="1" applyBorder="1" applyAlignment="1">
      <alignment horizontal="right"/>
    </xf>
    <xf numFmtId="2" fontId="54" fillId="0" borderId="0" xfId="0" applyNumberFormat="1" applyFont="1" applyFill="1" applyBorder="1" applyAlignment="1">
      <alignment horizontal="center" vertical="center"/>
    </xf>
    <xf numFmtId="0" fontId="62" fillId="0" borderId="0" xfId="0" applyFont="1" applyFill="1" applyBorder="1"/>
    <xf numFmtId="0" fontId="62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center" vertical="center"/>
    </xf>
    <xf numFmtId="174" fontId="7" fillId="0" borderId="7" xfId="0" applyNumberFormat="1" applyFont="1" applyBorder="1" applyAlignment="1">
      <alignment horizontal="center" vertical="center"/>
    </xf>
    <xf numFmtId="43" fontId="17" fillId="0" borderId="7" xfId="0" applyNumberFormat="1" applyFont="1" applyFill="1" applyBorder="1"/>
    <xf numFmtId="175" fontId="17" fillId="0" borderId="11" xfId="152" applyNumberFormat="1" applyFont="1" applyFill="1" applyBorder="1"/>
    <xf numFmtId="175" fontId="17" fillId="0" borderId="14" xfId="152" applyNumberFormat="1" applyFont="1" applyFill="1" applyBorder="1"/>
    <xf numFmtId="43" fontId="17" fillId="0" borderId="7" xfId="1" applyNumberFormat="1" applyFont="1" applyFill="1" applyBorder="1"/>
    <xf numFmtId="43" fontId="69" fillId="0" borderId="7" xfId="0" applyNumberFormat="1" applyFont="1" applyFill="1" applyBorder="1" applyAlignment="1" applyProtection="1">
      <alignment horizontal="center"/>
      <protection locked="0"/>
    </xf>
    <xf numFmtId="43" fontId="69" fillId="0" borderId="9" xfId="0" applyNumberFormat="1" applyFont="1" applyFill="1" applyBorder="1" applyAlignment="1" applyProtection="1">
      <alignment horizontal="center"/>
      <protection locked="0"/>
    </xf>
    <xf numFmtId="43" fontId="17" fillId="0" borderId="15" xfId="1" applyNumberFormat="1" applyFont="1" applyFill="1" applyBorder="1"/>
    <xf numFmtId="43" fontId="17" fillId="0" borderId="46" xfId="1" applyNumberFormat="1" applyFont="1" applyFill="1" applyBorder="1"/>
    <xf numFmtId="43" fontId="17" fillId="0" borderId="11" xfId="1" applyFont="1" applyBorder="1"/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66" fillId="41" borderId="12" xfId="0" applyFont="1" applyFill="1" applyBorder="1" applyAlignment="1">
      <alignment horizontal="center" vertical="center"/>
    </xf>
    <xf numFmtId="4" fontId="66" fillId="41" borderId="12" xfId="0" applyNumberFormat="1" applyFont="1" applyFill="1" applyBorder="1" applyAlignment="1">
      <alignment horizontal="center" vertical="center"/>
    </xf>
    <xf numFmtId="2" fontId="68" fillId="41" borderId="12" xfId="0" applyNumberFormat="1" applyFont="1" applyFill="1" applyBorder="1" applyAlignment="1" applyProtection="1">
      <alignment horizontal="center" vertical="center"/>
      <protection locked="0"/>
    </xf>
    <xf numFmtId="2" fontId="68" fillId="41" borderId="39" xfId="0" applyNumberFormat="1" applyFont="1" applyFill="1" applyBorder="1" applyAlignment="1" applyProtection="1">
      <alignment horizontal="center" vertical="center"/>
      <protection locked="0"/>
    </xf>
    <xf numFmtId="174" fontId="7" fillId="0" borderId="7" xfId="0" applyNumberFormat="1" applyFont="1" applyFill="1" applyBorder="1" applyAlignment="1">
      <alignment horizontal="center" vertical="center"/>
    </xf>
    <xf numFmtId="9" fontId="7" fillId="0" borderId="25" xfId="152" applyFont="1" applyFill="1" applyBorder="1" applyAlignment="1">
      <alignment horizontal="center" vertical="center"/>
    </xf>
    <xf numFmtId="9" fontId="7" fillId="0" borderId="11" xfId="152" applyFont="1" applyFill="1" applyBorder="1" applyAlignment="1">
      <alignment horizontal="center" vertical="center"/>
    </xf>
    <xf numFmtId="174" fontId="7" fillId="0" borderId="15" xfId="0" applyNumberFormat="1" applyFont="1" applyFill="1" applyBorder="1" applyAlignment="1">
      <alignment horizontal="center" vertical="center"/>
    </xf>
    <xf numFmtId="0" fontId="66" fillId="0" borderId="15" xfId="0" applyFont="1" applyFill="1" applyBorder="1" applyAlignment="1">
      <alignment horizontal="center"/>
    </xf>
    <xf numFmtId="43" fontId="17" fillId="0" borderId="15" xfId="1" applyFont="1" applyFill="1" applyBorder="1"/>
    <xf numFmtId="43" fontId="17" fillId="0" borderId="46" xfId="1" applyFont="1" applyFill="1" applyBorder="1"/>
    <xf numFmtId="0" fontId="66" fillId="0" borderId="24" xfId="0" applyFont="1" applyFill="1" applyBorder="1" applyAlignment="1">
      <alignment horizontal="center"/>
    </xf>
    <xf numFmtId="43" fontId="17" fillId="0" borderId="24" xfId="1" applyFont="1" applyFill="1" applyBorder="1"/>
    <xf numFmtId="43" fontId="17" fillId="0" borderId="16" xfId="1" applyFont="1" applyFill="1" applyBorder="1"/>
    <xf numFmtId="0" fontId="66" fillId="0" borderId="11" xfId="0" applyFont="1" applyFill="1" applyBorder="1" applyAlignment="1">
      <alignment horizontal="center" wrapText="1"/>
    </xf>
    <xf numFmtId="43" fontId="17" fillId="0" borderId="11" xfId="1" applyFont="1" applyFill="1" applyBorder="1"/>
    <xf numFmtId="10" fontId="17" fillId="0" borderId="11" xfId="1" applyNumberFormat="1" applyFont="1" applyFill="1" applyBorder="1"/>
    <xf numFmtId="10" fontId="4" fillId="0" borderId="0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167" fontId="7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18" xfId="0" applyFont="1" applyFill="1" applyBorder="1"/>
    <xf numFmtId="0" fontId="18" fillId="39" borderId="2" xfId="0" applyFont="1" applyFill="1" applyBorder="1" applyAlignment="1">
      <alignment vertical="center" wrapText="1"/>
    </xf>
    <xf numFmtId="0" fontId="66" fillId="40" borderId="47" xfId="0" applyFont="1" applyFill="1" applyBorder="1" applyAlignment="1">
      <alignment horizontal="center" vertical="center"/>
    </xf>
    <xf numFmtId="4" fontId="66" fillId="40" borderId="47" xfId="0" applyNumberFormat="1" applyFont="1" applyFill="1" applyBorder="1" applyAlignment="1">
      <alignment horizontal="center" vertical="center"/>
    </xf>
    <xf numFmtId="2" fontId="68" fillId="40" borderId="47" xfId="0" applyNumberFormat="1" applyFont="1" applyFill="1" applyBorder="1" applyAlignment="1" applyProtection="1">
      <alignment horizontal="center" vertical="center"/>
      <protection locked="0"/>
    </xf>
    <xf numFmtId="2" fontId="68" fillId="40" borderId="48" xfId="0" applyNumberFormat="1" applyFont="1" applyFill="1" applyBorder="1" applyAlignment="1" applyProtection="1">
      <alignment horizontal="center" vertical="center"/>
      <protection locked="0"/>
    </xf>
    <xf numFmtId="43" fontId="17" fillId="0" borderId="7" xfId="1" applyNumberFormat="1" applyFont="1" applyFill="1" applyBorder="1" applyAlignment="1">
      <alignment horizontal="center"/>
    </xf>
    <xf numFmtId="0" fontId="66" fillId="0" borderId="24" xfId="0" applyFont="1" applyBorder="1"/>
    <xf numFmtId="0" fontId="4" fillId="39" borderId="0" xfId="0" applyFont="1" applyFill="1" applyBorder="1"/>
    <xf numFmtId="0" fontId="0" fillId="0" borderId="0" xfId="0" applyFill="1" applyBorder="1" applyAlignment="1">
      <alignment horizontal="left" vertical="center" indent="1"/>
    </xf>
    <xf numFmtId="0" fontId="43" fillId="0" borderId="0" xfId="0" applyFont="1" applyFill="1" applyBorder="1" applyAlignment="1">
      <alignment horizontal="center" vertical="center"/>
    </xf>
    <xf numFmtId="0" fontId="66" fillId="40" borderId="15" xfId="0" applyFont="1" applyFill="1" applyBorder="1" applyAlignment="1">
      <alignment horizontal="center" vertical="center"/>
    </xf>
    <xf numFmtId="4" fontId="66" fillId="40" borderId="5" xfId="0" applyNumberFormat="1" applyFont="1" applyFill="1" applyBorder="1" applyAlignment="1">
      <alignment horizontal="center" vertical="center"/>
    </xf>
    <xf numFmtId="174" fontId="7" fillId="0" borderId="20" xfId="0" applyNumberFormat="1" applyFont="1" applyBorder="1"/>
    <xf numFmtId="167" fontId="17" fillId="0" borderId="36" xfId="1" applyNumberFormat="1" applyFont="1" applyBorder="1"/>
    <xf numFmtId="0" fontId="0" fillId="40" borderId="36" xfId="0" applyFill="1" applyBorder="1" applyAlignment="1">
      <alignment horizontal="center"/>
    </xf>
    <xf numFmtId="2" fontId="17" fillId="0" borderId="21" xfId="0" applyNumberFormat="1" applyFont="1" applyBorder="1"/>
    <xf numFmtId="9" fontId="7" fillId="0" borderId="22" xfId="152" applyFont="1" applyBorder="1" applyAlignment="1">
      <alignment horizontal="right"/>
    </xf>
    <xf numFmtId="9" fontId="72" fillId="42" borderId="51" xfId="152" applyFont="1" applyFill="1" applyBorder="1" applyAlignment="1">
      <alignment horizontal="center"/>
    </xf>
    <xf numFmtId="9" fontId="72" fillId="42" borderId="19" xfId="152" applyFont="1" applyFill="1" applyBorder="1" applyAlignment="1">
      <alignment horizontal="center"/>
    </xf>
    <xf numFmtId="174" fontId="7" fillId="0" borderId="35" xfId="0" applyNumberFormat="1" applyFont="1" applyBorder="1"/>
    <xf numFmtId="4" fontId="69" fillId="40" borderId="36" xfId="0" applyNumberFormat="1" applyFont="1" applyFill="1" applyBorder="1" applyAlignment="1" applyProtection="1">
      <alignment horizontal="center"/>
      <protection locked="0"/>
    </xf>
    <xf numFmtId="43" fontId="17" fillId="0" borderId="21" xfId="1" applyFont="1" applyBorder="1"/>
    <xf numFmtId="4" fontId="69" fillId="40" borderId="37" xfId="0" applyNumberFormat="1" applyFont="1" applyFill="1" applyBorder="1" applyAlignment="1" applyProtection="1">
      <alignment horizontal="center"/>
      <protection locked="0"/>
    </xf>
    <xf numFmtId="43" fontId="17" fillId="0" borderId="55" xfId="1" applyFont="1" applyBorder="1"/>
    <xf numFmtId="43" fontId="17" fillId="0" borderId="56" xfId="1" applyFont="1" applyBorder="1"/>
    <xf numFmtId="43" fontId="17" fillId="0" borderId="36" xfId="1" applyFont="1" applyBorder="1"/>
    <xf numFmtId="174" fontId="7" fillId="0" borderId="17" xfId="0" applyNumberFormat="1" applyFont="1" applyBorder="1"/>
    <xf numFmtId="43" fontId="17" fillId="0" borderId="49" xfId="1" applyFont="1" applyBorder="1"/>
    <xf numFmtId="0" fontId="0" fillId="40" borderId="49" xfId="0" applyFill="1" applyBorder="1" applyAlignment="1">
      <alignment horizontal="center"/>
    </xf>
    <xf numFmtId="43" fontId="17" fillId="0" borderId="40" xfId="1" applyFont="1" applyBorder="1"/>
    <xf numFmtId="174" fontId="7" fillId="0" borderId="35" xfId="0" applyNumberFormat="1" applyFont="1" applyBorder="1" applyAlignment="1">
      <alignment horizontal="right"/>
    </xf>
    <xf numFmtId="43" fontId="17" fillId="0" borderId="23" xfId="1" applyFont="1" applyBorder="1"/>
    <xf numFmtId="0" fontId="0" fillId="40" borderId="40" xfId="0" applyFill="1" applyBorder="1" applyAlignment="1">
      <alignment horizontal="center"/>
    </xf>
    <xf numFmtId="0" fontId="0" fillId="0" borderId="36" xfId="0" applyFill="1" applyBorder="1" applyAlignment="1">
      <alignment horizontal="center"/>
    </xf>
    <xf numFmtId="0" fontId="18" fillId="39" borderId="18" xfId="0" applyFont="1" applyFill="1" applyBorder="1" applyAlignment="1">
      <alignment vertical="center" wrapText="1"/>
    </xf>
    <xf numFmtId="43" fontId="17" fillId="0" borderId="45" xfId="1" applyFont="1" applyBorder="1"/>
    <xf numFmtId="43" fontId="17" fillId="0" borderId="18" xfId="1" applyFont="1" applyBorder="1"/>
    <xf numFmtId="10" fontId="17" fillId="0" borderId="37" xfId="1" applyNumberFormat="1" applyFont="1" applyBorder="1"/>
    <xf numFmtId="174" fontId="7" fillId="0" borderId="15" xfId="0" applyNumberFormat="1" applyFont="1" applyBorder="1" applyAlignment="1">
      <alignment horizontal="center" vertical="center"/>
    </xf>
    <xf numFmtId="9" fontId="7" fillId="0" borderId="22" xfId="152" applyFont="1" applyBorder="1" applyAlignment="1">
      <alignment horizontal="center"/>
    </xf>
    <xf numFmtId="4" fontId="17" fillId="0" borderId="11" xfId="152" applyNumberFormat="1" applyFont="1" applyFill="1" applyBorder="1"/>
    <xf numFmtId="10" fontId="17" fillId="0" borderId="15" xfId="1" applyNumberFormat="1" applyFont="1" applyFill="1" applyBorder="1"/>
    <xf numFmtId="9" fontId="72" fillId="0" borderId="51" xfId="152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Border="1"/>
    <xf numFmtId="174" fontId="7" fillId="0" borderId="9" xfId="0" applyNumberFormat="1" applyFont="1" applyBorder="1"/>
    <xf numFmtId="2" fontId="17" fillId="0" borderId="40" xfId="0" applyNumberFormat="1" applyFont="1" applyBorder="1"/>
    <xf numFmtId="167" fontId="56" fillId="0" borderId="0" xfId="0" applyNumberFormat="1" applyFont="1" applyFill="1" applyBorder="1" applyAlignment="1">
      <alignment horizontal="center"/>
    </xf>
    <xf numFmtId="1" fontId="56" fillId="0" borderId="0" xfId="0" applyNumberFormat="1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2" fontId="66" fillId="0" borderId="47" xfId="0" applyNumberFormat="1" applyFont="1" applyFill="1" applyBorder="1" applyAlignment="1">
      <alignment horizontal="center" vertical="center" wrapText="1"/>
    </xf>
    <xf numFmtId="2" fontId="66" fillId="0" borderId="12" xfId="0" applyNumberFormat="1" applyFont="1" applyFill="1" applyBorder="1" applyAlignment="1">
      <alignment horizontal="center" vertical="center" wrapText="1"/>
    </xf>
    <xf numFmtId="0" fontId="7" fillId="0" borderId="50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2" fontId="66" fillId="0" borderId="47" xfId="0" applyNumberFormat="1" applyFont="1" applyBorder="1" applyAlignment="1">
      <alignment horizontal="center" vertical="center" wrapText="1"/>
    </xf>
    <xf numFmtId="2" fontId="66" fillId="0" borderId="12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66" fillId="40" borderId="52" xfId="0" applyFont="1" applyFill="1" applyBorder="1" applyAlignment="1">
      <alignment horizontal="center" vertical="center" wrapText="1"/>
    </xf>
    <xf numFmtId="0" fontId="66" fillId="40" borderId="53" xfId="0" applyFont="1" applyFill="1" applyBorder="1" applyAlignment="1">
      <alignment horizontal="center" vertical="center" wrapText="1"/>
    </xf>
    <xf numFmtId="0" fontId="67" fillId="0" borderId="1" xfId="0" applyFont="1" applyBorder="1" applyAlignment="1">
      <alignment horizontal="center" vertical="center" wrapText="1"/>
    </xf>
    <xf numFmtId="0" fontId="67" fillId="0" borderId="2" xfId="0" applyFont="1" applyBorder="1" applyAlignment="1">
      <alignment horizontal="center" vertical="center" wrapText="1"/>
    </xf>
    <xf numFmtId="0" fontId="66" fillId="41" borderId="38" xfId="0" applyFont="1" applyFill="1" applyBorder="1" applyAlignment="1">
      <alignment horizontal="center" vertical="center" wrapText="1"/>
    </xf>
    <xf numFmtId="0" fontId="66" fillId="41" borderId="12" xfId="0" applyFont="1" applyFill="1" applyBorder="1" applyAlignment="1">
      <alignment horizontal="center" vertical="center" wrapText="1"/>
    </xf>
    <xf numFmtId="43" fontId="63" fillId="0" borderId="0" xfId="0" applyNumberFormat="1" applyFont="1" applyFill="1" applyBorder="1" applyAlignment="1">
      <alignment horizontal="center"/>
    </xf>
    <xf numFmtId="43" fontId="64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 vertical="center" indent="1"/>
    </xf>
    <xf numFmtId="174" fontId="7" fillId="0" borderId="15" xfId="0" applyNumberFormat="1" applyFont="1" applyFill="1" applyBorder="1" applyAlignment="1">
      <alignment horizontal="center" vertical="center"/>
    </xf>
    <xf numFmtId="174" fontId="7" fillId="0" borderId="24" xfId="0" applyNumberFormat="1" applyFont="1" applyFill="1" applyBorder="1" applyAlignment="1">
      <alignment horizontal="center" vertical="center"/>
    </xf>
    <xf numFmtId="0" fontId="66" fillId="40" borderId="44" xfId="0" applyFont="1" applyFill="1" applyBorder="1" applyAlignment="1">
      <alignment horizontal="center" vertical="center" wrapText="1"/>
    </xf>
    <xf numFmtId="0" fontId="66" fillId="40" borderId="47" xfId="0" applyFont="1" applyFill="1" applyBorder="1" applyAlignment="1">
      <alignment horizontal="center" vertical="center" wrapText="1"/>
    </xf>
    <xf numFmtId="0" fontId="7" fillId="0" borderId="5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18" fillId="39" borderId="1" xfId="0" applyFont="1" applyFill="1" applyBorder="1" applyAlignment="1">
      <alignment horizontal="center" vertical="center" wrapText="1"/>
    </xf>
    <xf numFmtId="0" fontId="18" fillId="39" borderId="2" xfId="0" applyFont="1" applyFill="1" applyBorder="1" applyAlignment="1">
      <alignment horizontal="center" vertical="center" wrapText="1"/>
    </xf>
    <xf numFmtId="0" fontId="18" fillId="39" borderId="18" xfId="0" applyFont="1" applyFill="1" applyBorder="1" applyAlignment="1">
      <alignment horizontal="center" vertical="center" wrapText="1"/>
    </xf>
    <xf numFmtId="174" fontId="4" fillId="0" borderId="42" xfId="0" applyNumberFormat="1" applyFont="1" applyBorder="1" applyAlignment="1">
      <alignment horizontal="center" vertical="center"/>
    </xf>
    <xf numFmtId="174" fontId="4" fillId="0" borderId="17" xfId="0" applyNumberFormat="1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70" fillId="0" borderId="0" xfId="0" applyFont="1" applyBorder="1" applyAlignment="1">
      <alignment horizontal="center" vertical="center"/>
    </xf>
    <xf numFmtId="0" fontId="71" fillId="0" borderId="6" xfId="0" applyFont="1" applyBorder="1" applyAlignment="1">
      <alignment horizontal="center"/>
    </xf>
    <xf numFmtId="0" fontId="66" fillId="40" borderId="50" xfId="0" applyFont="1" applyFill="1" applyBorder="1" applyAlignment="1">
      <alignment horizontal="center" vertical="center" wrapText="1"/>
    </xf>
    <xf numFmtId="0" fontId="66" fillId="40" borderId="17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4" fontId="7" fillId="0" borderId="15" xfId="0" applyNumberFormat="1" applyFont="1" applyBorder="1" applyAlignment="1">
      <alignment horizontal="center" vertical="center"/>
    </xf>
    <xf numFmtId="174" fontId="7" fillId="0" borderId="24" xfId="0" applyNumberFormat="1" applyFont="1" applyBorder="1" applyAlignment="1">
      <alignment horizontal="center" vertical="center"/>
    </xf>
    <xf numFmtId="2" fontId="66" fillId="0" borderId="47" xfId="0" applyNumberFormat="1" applyFont="1" applyBorder="1" applyAlignment="1">
      <alignment horizontal="center" vertical="center"/>
    </xf>
    <xf numFmtId="2" fontId="66" fillId="0" borderId="12" xfId="0" applyNumberFormat="1" applyFont="1" applyBorder="1" applyAlignment="1">
      <alignment horizontal="center" vertical="center"/>
    </xf>
  </cellXfs>
  <cellStyles count="153">
    <cellStyle name="20% - Ênfase1" xfId="52" builtinId="30" customBuiltin="1"/>
    <cellStyle name="20% - Ênfase2" xfId="56" builtinId="34" customBuiltin="1"/>
    <cellStyle name="20% - Ênfase3" xfId="60" builtinId="38" customBuiltin="1"/>
    <cellStyle name="20% - Ênfase4" xfId="64" builtinId="42" customBuiltin="1"/>
    <cellStyle name="20% - Ênfase5" xfId="68" builtinId="46" customBuiltin="1"/>
    <cellStyle name="20% - Ênfase6" xfId="72" builtinId="50" customBuiltin="1"/>
    <cellStyle name="40% - Ênfase1" xfId="53" builtinId="31" customBuiltin="1"/>
    <cellStyle name="40% - Ênfase2" xfId="57" builtinId="35" customBuiltin="1"/>
    <cellStyle name="40% - Ênfase3" xfId="61" builtinId="39" customBuiltin="1"/>
    <cellStyle name="40% - Ênfase4" xfId="65" builtinId="43" customBuiltin="1"/>
    <cellStyle name="40% - Ênfase5" xfId="69" builtinId="47" customBuiltin="1"/>
    <cellStyle name="40% - Ênfase6" xfId="73" builtinId="51" customBuiltin="1"/>
    <cellStyle name="60% - Ênfase1" xfId="54" builtinId="32" customBuiltin="1"/>
    <cellStyle name="60% - Ênfase2" xfId="58" builtinId="36" customBuiltin="1"/>
    <cellStyle name="60% - Ênfase3" xfId="62" builtinId="40" customBuiltin="1"/>
    <cellStyle name="60% - Ênfase4" xfId="66" builtinId="44" customBuiltin="1"/>
    <cellStyle name="60% - Ênfase5" xfId="70" builtinId="48" customBuiltin="1"/>
    <cellStyle name="60% - Ênfase6" xfId="74" builtinId="52" customBuiltin="1"/>
    <cellStyle name="Bom" xfId="39" builtinId="26" customBuiltin="1"/>
    <cellStyle name="Cálculo" xfId="44" builtinId="22" customBuiltin="1"/>
    <cellStyle name="Célula de Verificação" xfId="46" builtinId="23" customBuiltin="1"/>
    <cellStyle name="Célula Vinculada" xfId="45" builtinId="24" customBuiltin="1"/>
    <cellStyle name="Ênfase1" xfId="51" builtinId="29" customBuiltin="1"/>
    <cellStyle name="Ênfase2" xfId="55" builtinId="33" customBuiltin="1"/>
    <cellStyle name="Ênfase3" xfId="59" builtinId="37" customBuiltin="1"/>
    <cellStyle name="Ênfase4" xfId="63" builtinId="41" customBuiltin="1"/>
    <cellStyle name="Ênfase5" xfId="67" builtinId="45" customBuiltin="1"/>
    <cellStyle name="Ênfase6" xfId="71" builtinId="49" customBuiltin="1"/>
    <cellStyle name="Entrada" xfId="42" builtinId="20" customBuiltin="1"/>
    <cellStyle name="Excel Built-in Normal" xfId="14"/>
    <cellStyle name="Hiperlink 2" xfId="150"/>
    <cellStyle name="Incorreto" xfId="40" builtinId="27" customBuiltin="1"/>
    <cellStyle name="Moeda" xfId="143" builtinId="4"/>
    <cellStyle name="Moeda 2" xfId="12"/>
    <cellStyle name="Moeda 2 2" xfId="78"/>
    <cellStyle name="Moeda 3" xfId="79"/>
    <cellStyle name="Moeda 3 2" xfId="80"/>
    <cellStyle name="Moeda 4" xfId="81"/>
    <cellStyle name="Moeda 5" xfId="82"/>
    <cellStyle name="Moeda 6" xfId="83"/>
    <cellStyle name="Neutra" xfId="41" builtinId="28" customBuiltin="1"/>
    <cellStyle name="Normal" xfId="0" builtinId="0"/>
    <cellStyle name="Normal 10" xfId="2"/>
    <cellStyle name="Normal 2" xfId="11"/>
    <cellStyle name="Normal 2 2" xfId="6"/>
    <cellStyle name="Normal 2 2 2" xfId="15"/>
    <cellStyle name="Normal 2 2 3" xfId="16"/>
    <cellStyle name="Normal 2 3" xfId="13"/>
    <cellStyle name="Normal 2 3 2" xfId="84"/>
    <cellStyle name="Normal 2 3 3" xfId="85"/>
    <cellStyle name="Normal 2 4" xfId="75"/>
    <cellStyle name="Normal 2 4 2" xfId="86"/>
    <cellStyle name="Normal 3" xfId="17"/>
    <cellStyle name="Normal 3 2" xfId="7"/>
    <cellStyle name="Normal 4" xfId="5"/>
    <cellStyle name="Normal 5" xfId="18"/>
    <cellStyle name="Normal 5 2" xfId="76"/>
    <cellStyle name="Normal 6" xfId="19"/>
    <cellStyle name="Normal 7" xfId="33"/>
    <cellStyle name="Normal_SU_01585" xfId="4"/>
    <cellStyle name="Nota" xfId="48" builtinId="10" customBuiltin="1"/>
    <cellStyle name="Porcentagem" xfId="152" builtinId="5"/>
    <cellStyle name="Porcentagem 2" xfId="20"/>
    <cellStyle name="Porcentagem 3" xfId="21"/>
    <cellStyle name="Porcentagem 4" xfId="151"/>
    <cellStyle name="Saída" xfId="43" builtinId="21" customBuiltin="1"/>
    <cellStyle name="Separador de milhares" xfId="1" builtinId="3"/>
    <cellStyle name="Separador de milhares 2" xfId="10"/>
    <cellStyle name="Separador de milhares 2 19" xfId="9"/>
    <cellStyle name="Separador de milhares 2 19 2" xfId="87"/>
    <cellStyle name="Separador de milhares 2 19 2 2" xfId="88"/>
    <cellStyle name="Separador de milhares 2 19 3" xfId="89"/>
    <cellStyle name="Texto de Aviso" xfId="47" builtinId="11" customBuiltin="1"/>
    <cellStyle name="Texto Explicativo" xfId="49" builtinId="53" customBuiltin="1"/>
    <cellStyle name="Título" xfId="34" builtinId="15" customBuiltin="1"/>
    <cellStyle name="Título 1" xfId="35" builtinId="16" customBuiltin="1"/>
    <cellStyle name="Título 2" xfId="36" builtinId="17" customBuiltin="1"/>
    <cellStyle name="Título 3" xfId="37" builtinId="18" customBuiltin="1"/>
    <cellStyle name="Título 4" xfId="38" builtinId="19" customBuiltin="1"/>
    <cellStyle name="Título 5" xfId="90"/>
    <cellStyle name="Total" xfId="50" builtinId="25" customBuiltin="1"/>
    <cellStyle name="Vírgula 10" xfId="91"/>
    <cellStyle name="Vírgula 11" xfId="92"/>
    <cellStyle name="Vírgula 2" xfId="22"/>
    <cellStyle name="Vírgula 2 2" xfId="23"/>
    <cellStyle name="Vírgula 2 2 2" xfId="93"/>
    <cellStyle name="Vírgula 2 2 2 2" xfId="94"/>
    <cellStyle name="Vírgula 2 2 3" xfId="95"/>
    <cellStyle name="Vírgula 2 2 4" xfId="96"/>
    <cellStyle name="Vírgula 2 3" xfId="97"/>
    <cellStyle name="Vírgula 2 3 2" xfId="145"/>
    <cellStyle name="Vírgula 2 3 3" xfId="144"/>
    <cellStyle name="Vírgula 3" xfId="24"/>
    <cellStyle name="Vírgula 3 2" xfId="3"/>
    <cellStyle name="Vírgula 3 2 2" xfId="25"/>
    <cellStyle name="Vírgula 3 2 2 2" xfId="98"/>
    <cellStyle name="Vírgula 3 2 2 2 2" xfId="99"/>
    <cellStyle name="Vírgula 3 2 2 3" xfId="100"/>
    <cellStyle name="Vírgula 3 2 2 4" xfId="101"/>
    <cellStyle name="Vírgula 3 2 3" xfId="102"/>
    <cellStyle name="Vírgula 3 2 4" xfId="103"/>
    <cellStyle name="Vírgula 3 3" xfId="26"/>
    <cellStyle name="Vírgula 3 3 2" xfId="104"/>
    <cellStyle name="Vírgula 3 3 2 2" xfId="105"/>
    <cellStyle name="Vírgula 3 3 3" xfId="106"/>
    <cellStyle name="Vírgula 3 3 4" xfId="107"/>
    <cellStyle name="Vírgula 3 4" xfId="108"/>
    <cellStyle name="Vírgula 3 4 2" xfId="147"/>
    <cellStyle name="Vírgula 3 4 3" xfId="146"/>
    <cellStyle name="Vírgula 4" xfId="27"/>
    <cellStyle name="Vírgula 4 2" xfId="28"/>
    <cellStyle name="Vírgula 4 2 2" xfId="109"/>
    <cellStyle name="Vírgula 4 2 2 2" xfId="110"/>
    <cellStyle name="Vírgula 4 2 3" xfId="111"/>
    <cellStyle name="Vírgula 4 2 4" xfId="112"/>
    <cellStyle name="Vírgula 4 2 5" xfId="113"/>
    <cellStyle name="Vírgula 4 3" xfId="114"/>
    <cellStyle name="Vírgula 4 3 2" xfId="115"/>
    <cellStyle name="Vírgula 4 3 3" xfId="116"/>
    <cellStyle name="Vírgula 4 4" xfId="117"/>
    <cellStyle name="Vírgula 5" xfId="29"/>
    <cellStyle name="Vírgula 5 2" xfId="30"/>
    <cellStyle name="Vírgula 5 2 2" xfId="118"/>
    <cellStyle name="Vírgula 5 2 2 2" xfId="119"/>
    <cellStyle name="Vírgula 5 2 3" xfId="120"/>
    <cellStyle name="Vírgula 5 2 4" xfId="121"/>
    <cellStyle name="Vírgula 5 3" xfId="122"/>
    <cellStyle name="Vírgula 5 3 2" xfId="149"/>
    <cellStyle name="Vírgula 5 3 3" xfId="148"/>
    <cellStyle name="Vírgula 6" xfId="8"/>
    <cellStyle name="Vírgula 6 2" xfId="31"/>
    <cellStyle name="Vírgula 6 2 2" xfId="123"/>
    <cellStyle name="Vírgula 6 2 2 2" xfId="124"/>
    <cellStyle name="Vírgula 6 2 3" xfId="125"/>
    <cellStyle name="Vírgula 6 2 4" xfId="126"/>
    <cellStyle name="Vírgula 6 3" xfId="77"/>
    <cellStyle name="Vírgula 6 3 2" xfId="127"/>
    <cellStyle name="Vírgula 6 3 2 2" xfId="128"/>
    <cellStyle name="Vírgula 6 3 3" xfId="129"/>
    <cellStyle name="Vírgula 6 3 4" xfId="130"/>
    <cellStyle name="Vírgula 6 4" xfId="131"/>
    <cellStyle name="Vírgula 6 4 2" xfId="132"/>
    <cellStyle name="Vírgula 6 5" xfId="133"/>
    <cellStyle name="Vírgula 6 6" xfId="134"/>
    <cellStyle name="Vírgula 6 7" xfId="135"/>
    <cellStyle name="Vírgula 7" xfId="32"/>
    <cellStyle name="Vírgula 7 2" xfId="136"/>
    <cellStyle name="Vírgula 7 2 2" xfId="137"/>
    <cellStyle name="Vírgula 7 3" xfId="138"/>
    <cellStyle name="Vírgula 7 4" xfId="139"/>
    <cellStyle name="Vírgula 8" xfId="140"/>
    <cellStyle name="Vírgula 8 2" xfId="141"/>
    <cellStyle name="Vírgula 9" xfId="142"/>
  </cellStyles>
  <dxfs count="2">
    <dxf>
      <fill>
        <patternFill>
          <bgColor theme="4"/>
        </patternFill>
      </fill>
    </dxf>
    <dxf>
      <fill>
        <patternFill>
          <bgColor rgb="FF4F81BD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45830</xdr:colOff>
      <xdr:row>0</xdr:row>
      <xdr:rowOff>0</xdr:rowOff>
    </xdr:from>
    <xdr:to>
      <xdr:col>11</xdr:col>
      <xdr:colOff>673511</xdr:colOff>
      <xdr:row>0</xdr:row>
      <xdr:rowOff>849718</xdr:rowOff>
    </xdr:to>
    <xdr:pic>
      <xdr:nvPicPr>
        <xdr:cNvPr id="2" name="Imagem 2" descr="Logo Prefeitur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958509" y="0"/>
          <a:ext cx="2587109" cy="8497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%20PROJETOS/Projetos2014/MOBILIDADE%20URBANA%20PELOTAS/RELAT&#211;RIOS/Relat&#243;rio%2003%20-%20Projeto%20Executivo%20(final)/Volume%2003%20-%20Quantitativos%20e%20Or&#231;amento/LOTE%201%20-%20OR&#199;AMENTO%20CONJUNTO%20DE%20RUAS/Marechal%20Deodoro/MUMD-01-PEQQR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%20PROJETOS/Projetos2014/MOBILIDADE%20URBANA%20PELOTAS/RELAT&#211;RIOS/Relat&#243;rio%2003%20-%20Projeto%20Executivo%20(final)/Volume%2003%20-%20Quantitativos%20e%20Or&#231;amento/Av.%20Domingos%20de%20Almeida/MUDA-01-PEQQR0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%20PROJETOS/Projetos2014/MOBILIDADE%20URBANA%20PELOTAS/RELAT&#211;RIOS/Relat&#243;rio%2003%20-%20Projeto%20Executivo%20(final)/Volume%2003%20-%20Quantitativos%20e%20Or&#231;amento/Av.%20Duque%20de%20Caxias/MUDC-01-PEQQR0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O-MARECHAL DEODORO"/>
      <sheetName val="CRONOGRAMA - MARECHAL DEODORO"/>
      <sheetName val="OPE"/>
      <sheetName val="02411.ORSE"/>
      <sheetName val="07324.ORSE"/>
      <sheetName val="08823.ORSE"/>
      <sheetName val="128.DAER"/>
      <sheetName val="542.DAER"/>
      <sheetName val="546.DAER"/>
      <sheetName val="548.DAER"/>
      <sheetName val="861.DAER"/>
      <sheetName val="881.DAER"/>
      <sheetName val="896.DAER"/>
      <sheetName val="924.DAER"/>
      <sheetName val="931.DAER"/>
      <sheetName val="932.DAER"/>
      <sheetName val="933.DAER"/>
      <sheetName val="934.DAER"/>
      <sheetName val="935.DAER"/>
      <sheetName val="936.DAER"/>
      <sheetName val="937.DAER"/>
      <sheetName val="950.DAER"/>
      <sheetName val="953.DAER"/>
      <sheetName val="2123.DAER"/>
      <sheetName val="2300.DAER"/>
      <sheetName val="2514.DAER"/>
      <sheetName val="2684.DAER"/>
      <sheetName val="7263.DAER"/>
      <sheetName val="7264.DAER"/>
      <sheetName val="7278.DAER"/>
      <sheetName val="7279.DAER"/>
      <sheetName val="7311.DAER"/>
      <sheetName val="7315.DAER"/>
      <sheetName val="7318.DAER"/>
      <sheetName val="7321.DAER"/>
      <sheetName val="7323.DAER"/>
      <sheetName val="7752.DAER"/>
      <sheetName val="7784.DAER"/>
      <sheetName val="7999.DAER"/>
      <sheetName val="8010.DAER"/>
      <sheetName val="8020.DAER"/>
      <sheetName val="8094.DAER"/>
      <sheetName val="9203.DAER"/>
      <sheetName val="9204.DAER"/>
      <sheetName val="9213.DAER"/>
      <sheetName val="JAN.003"/>
      <sheetName val="FEV.002"/>
      <sheetName val="FEV.003"/>
      <sheetName val="ABR.003"/>
      <sheetName val="ABR.005"/>
      <sheetName val="ABR.006"/>
      <sheetName val="S.14.4.e.M.9.4"/>
      <sheetName val="S.13.24"/>
      <sheetName val="4.S.06.200.92"/>
      <sheetName val="4.S.06.200.93"/>
      <sheetName val="TABELA DE COTAÇÕES"/>
      <sheetName val="Plan1"/>
    </sheetNames>
    <sheetDataSet>
      <sheetData sheetId="0">
        <row r="24">
          <cell r="O24">
            <v>22251.769999999997</v>
          </cell>
        </row>
        <row r="29">
          <cell r="O29">
            <v>316191</v>
          </cell>
        </row>
        <row r="33">
          <cell r="O33">
            <v>15610.56</v>
          </cell>
        </row>
        <row r="39">
          <cell r="O39">
            <v>125050.70000000001</v>
          </cell>
        </row>
        <row r="97">
          <cell r="O97">
            <v>4667937.46</v>
          </cell>
        </row>
        <row r="266">
          <cell r="O266">
            <v>876026.97999999986</v>
          </cell>
        </row>
        <row r="294">
          <cell r="O294">
            <v>377287.48</v>
          </cell>
        </row>
        <row r="312">
          <cell r="O312">
            <v>332533.61</v>
          </cell>
        </row>
        <row r="327">
          <cell r="O327">
            <v>373206.99</v>
          </cell>
        </row>
        <row r="331">
          <cell r="O331">
            <v>218665</v>
          </cell>
        </row>
        <row r="342">
          <cell r="O342">
            <v>66383.000000000015</v>
          </cell>
        </row>
        <row r="346">
          <cell r="O346">
            <v>75952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O - DOMINGOS DE ALMEIDA"/>
      <sheetName val="CRONOGRAMA-DOMINGOS DE ALMEIDA"/>
      <sheetName val="TABELA DE COTAÇÕES"/>
      <sheetName val="Plan2"/>
    </sheetNames>
    <sheetDataSet>
      <sheetData sheetId="0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</row>
        <row r="2">
          <cell r="B2" t="str">
            <v xml:space="preserve"> UNIDADE DE GERENCIAMENTO DE PROJETOS - UGP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</row>
        <row r="3">
          <cell r="B3" t="str">
            <v>PLANILHA ORÇAMENTÁRIA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</row>
        <row r="4">
          <cell r="B4" t="str">
            <v>Identificação do Proj.:  Desenvolvimento de Projetos de Qualificação Física do Sistema de Mobilidades Urbana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 t="str">
            <v>SINAPI : data base OUTUBRO/15 desonerado</v>
          </cell>
          <cell r="I4">
            <v>0</v>
          </cell>
          <cell r="J4">
            <v>0</v>
          </cell>
          <cell r="K4">
            <v>0</v>
          </cell>
          <cell r="L4" t="str">
            <v>Autor: Eng. José Carlos T. Tedesco - CREA RS005546</v>
          </cell>
          <cell r="M4">
            <v>0</v>
          </cell>
          <cell r="N4">
            <v>0</v>
          </cell>
          <cell r="O4">
            <v>0</v>
          </cell>
        </row>
        <row r="5">
          <cell r="B5" t="str">
            <v>Endereço: Av. DOMINGOS DE ALMEIDA - Pelotas/RS (Entre a Av. JK de Oliveira e Rua Comendador Rafael Mazza)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 t="str">
            <v>DAER: data base ABRIL/2015 desonerado</v>
          </cell>
          <cell r="I5">
            <v>0</v>
          </cell>
          <cell r="K5">
            <v>0</v>
          </cell>
          <cell r="L5" t="str">
            <v xml:space="preserve">Revisor: </v>
          </cell>
          <cell r="M5">
            <v>0</v>
          </cell>
          <cell r="O5">
            <v>0</v>
          </cell>
        </row>
        <row r="6">
          <cell r="B6" t="str">
            <v>Tipo de Intervenção: Pavimentação, Drenagem, Acessibilidade, Sinalização Viária.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 t="str">
            <v>DAER** (Tab. Extra): data base MAIO/14 deson.</v>
          </cell>
          <cell r="I6">
            <v>0</v>
          </cell>
          <cell r="K6">
            <v>0</v>
          </cell>
          <cell r="L6" t="str">
            <v>Área de Intervenção: aprox. 68.153,00m² (3.587,00m)</v>
          </cell>
          <cell r="M6">
            <v>0</v>
          </cell>
          <cell r="N6">
            <v>0</v>
          </cell>
          <cell r="O6">
            <v>0</v>
          </cell>
        </row>
        <row r="7">
          <cell r="B7" t="str">
            <v>Data do Orçamento: JAN/2015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 t="str">
            <v>SICRO2: data base MARÇO/2015 desonerado</v>
          </cell>
          <cell r="I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B8" t="str">
            <v>Última Revisão: OUT/2015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  <cell r="M8">
            <v>0</v>
          </cell>
          <cell r="N8" t="str">
            <v>*BDI ADOTADO:</v>
          </cell>
          <cell r="O8">
            <v>0.26229999999999998</v>
          </cell>
        </row>
        <row r="9">
          <cell r="B9" t="str">
            <v>ART Nº 7257784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I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</row>
        <row r="12">
          <cell r="B12" t="str">
            <v>ITEM</v>
          </cell>
          <cell r="C12">
            <v>0</v>
          </cell>
          <cell r="D12" t="str">
            <v>REFERÊNCIA</v>
          </cell>
          <cell r="E12">
            <v>0</v>
          </cell>
          <cell r="F12" t="str">
            <v>DISCRIMINAÇÃO</v>
          </cell>
          <cell r="G12" t="str">
            <v>QUANT.</v>
          </cell>
          <cell r="H12" t="str">
            <v>UNID.</v>
          </cell>
          <cell r="I12" t="str">
            <v>VALOR UNITÁRIO COM BDI
(R$)</v>
          </cell>
          <cell r="J12">
            <v>0</v>
          </cell>
          <cell r="K12">
            <v>0</v>
          </cell>
          <cell r="L12" t="str">
            <v>VALOR UNITÁRIO SEM BDI
(R$)</v>
          </cell>
          <cell r="M12">
            <v>0</v>
          </cell>
          <cell r="N12">
            <v>0</v>
          </cell>
          <cell r="O12" t="str">
            <v>TOTAL C/ BDI
(R$)</v>
          </cell>
        </row>
        <row r="13">
          <cell r="B13">
            <v>0</v>
          </cell>
          <cell r="C13">
            <v>0</v>
          </cell>
          <cell r="D13" t="str">
            <v>FONTE</v>
          </cell>
          <cell r="E13" t="str">
            <v>CÓDIGO</v>
          </cell>
          <cell r="F13">
            <v>0</v>
          </cell>
          <cell r="G13">
            <v>0</v>
          </cell>
          <cell r="H13">
            <v>0</v>
          </cell>
          <cell r="I13" t="str">
            <v>M.O.</v>
          </cell>
          <cell r="J13" t="str">
            <v>MAT.</v>
          </cell>
          <cell r="K13" t="str">
            <v>UNIT.</v>
          </cell>
          <cell r="L13" t="str">
            <v>M.O.</v>
          </cell>
          <cell r="M13" t="str">
            <v>MAT.</v>
          </cell>
          <cell r="N13" t="str">
            <v>UNIT.</v>
          </cell>
          <cell r="O13">
            <v>0</v>
          </cell>
        </row>
        <row r="14">
          <cell r="B14" t="str">
            <v>C.1</v>
          </cell>
          <cell r="C14">
            <v>0</v>
          </cell>
          <cell r="D14" t="str">
            <v>FONTE</v>
          </cell>
          <cell r="E14" t="str">
            <v>CÓDIGO</v>
          </cell>
          <cell r="F14" t="str">
            <v>INSTALAÇÕES PROVISÓRIAS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B15">
            <v>0</v>
          </cell>
          <cell r="C15" t="str">
            <v>1.1</v>
          </cell>
          <cell r="D15" t="str">
            <v>SINAPI</v>
          </cell>
          <cell r="E15" t="str">
            <v>74209/001</v>
          </cell>
          <cell r="F15" t="str">
            <v>Placa de Obra em Chapa de Aço Galvanizado (1,88 x 3,00)</v>
          </cell>
          <cell r="G15">
            <v>5.64</v>
          </cell>
          <cell r="H15" t="str">
            <v>M2</v>
          </cell>
          <cell r="I15">
            <v>146.83000000000001</v>
          </cell>
          <cell r="J15">
            <v>146.84</v>
          </cell>
          <cell r="K15">
            <v>293.67</v>
          </cell>
          <cell r="L15">
            <v>116.32000000000001</v>
          </cell>
          <cell r="M15">
            <v>116.33</v>
          </cell>
          <cell r="N15">
            <v>232.65</v>
          </cell>
          <cell r="O15">
            <v>1656.3</v>
          </cell>
        </row>
        <row r="16">
          <cell r="B16">
            <v>0</v>
          </cell>
          <cell r="C16" t="str">
            <v>1.2</v>
          </cell>
          <cell r="D16" t="str">
            <v>Composição</v>
          </cell>
          <cell r="E16" t="str">
            <v>MOB.001</v>
          </cell>
          <cell r="F16" t="str">
            <v>Mobilização e desmobilização</v>
          </cell>
          <cell r="G16">
            <v>2</v>
          </cell>
          <cell r="H16" t="str">
            <v>UN</v>
          </cell>
          <cell r="I16">
            <v>1975.12</v>
          </cell>
          <cell r="J16">
            <v>1975.13</v>
          </cell>
          <cell r="K16">
            <v>3950.25</v>
          </cell>
          <cell r="L16">
            <v>1564.7003999999997</v>
          </cell>
          <cell r="M16">
            <v>1564.71</v>
          </cell>
          <cell r="N16">
            <v>3129.4103999999998</v>
          </cell>
          <cell r="O16">
            <v>7900.5</v>
          </cell>
        </row>
        <row r="17">
          <cell r="B17">
            <v>0</v>
          </cell>
          <cell r="C17" t="str">
            <v>1.3</v>
          </cell>
          <cell r="D17" t="str">
            <v>SINAPI</v>
          </cell>
          <cell r="E17" t="str">
            <v>73847/003</v>
          </cell>
          <cell r="F17" t="str">
            <v>ALUGUEL CONTAINER SANITÁRIO/VESTIÁRIO</v>
          </cell>
          <cell r="G17">
            <v>18</v>
          </cell>
          <cell r="H17" t="str">
            <v>MES</v>
          </cell>
          <cell r="I17">
            <v>348.37</v>
          </cell>
          <cell r="J17">
            <v>348.37</v>
          </cell>
          <cell r="K17">
            <v>696.74</v>
          </cell>
          <cell r="L17">
            <v>275.98</v>
          </cell>
          <cell r="M17">
            <v>275.98</v>
          </cell>
          <cell r="N17">
            <v>551.96</v>
          </cell>
          <cell r="O17">
            <v>12541.32</v>
          </cell>
        </row>
        <row r="18">
          <cell r="B18">
            <v>0</v>
          </cell>
          <cell r="C18" t="str">
            <v>1.4</v>
          </cell>
          <cell r="D18" t="str">
            <v>SINAPI</v>
          </cell>
          <cell r="E18" t="str">
            <v>73847/001</v>
          </cell>
          <cell r="F18" t="str">
            <v>ALUGUEL CONTAINER ESCRITÓRIO/DEPÓSITO</v>
          </cell>
          <cell r="G18">
            <v>18</v>
          </cell>
          <cell r="H18" t="str">
            <v>MES</v>
          </cell>
          <cell r="I18">
            <v>219.42</v>
          </cell>
          <cell r="J18">
            <v>219.42</v>
          </cell>
          <cell r="K18">
            <v>438.84</v>
          </cell>
          <cell r="L18">
            <v>173.81999999999996</v>
          </cell>
          <cell r="M18">
            <v>173.83</v>
          </cell>
          <cell r="N18">
            <v>347.65</v>
          </cell>
          <cell r="O18">
            <v>7899.12</v>
          </cell>
        </row>
        <row r="19">
          <cell r="B19">
            <v>0</v>
          </cell>
          <cell r="C19" t="str">
            <v>1.5</v>
          </cell>
          <cell r="D19" t="str">
            <v>SINAPI</v>
          </cell>
          <cell r="E19" t="str">
            <v>73847/002</v>
          </cell>
          <cell r="F19" t="str">
            <v>ALUGUEL CONTAINER PARA REFEITÓRIO</v>
          </cell>
          <cell r="G19">
            <v>18</v>
          </cell>
          <cell r="H19" t="str">
            <v>MES</v>
          </cell>
          <cell r="I19">
            <v>304.55</v>
          </cell>
          <cell r="J19">
            <v>304.55</v>
          </cell>
          <cell r="K19">
            <v>609.1</v>
          </cell>
          <cell r="L19">
            <v>241.25999999999996</v>
          </cell>
          <cell r="M19">
            <v>241.27</v>
          </cell>
          <cell r="N19">
            <v>482.53</v>
          </cell>
          <cell r="O19">
            <v>10963.8</v>
          </cell>
        </row>
        <row r="20">
          <cell r="B20">
            <v>0</v>
          </cell>
          <cell r="C20" t="str">
            <v>1.6</v>
          </cell>
          <cell r="D20" t="str">
            <v>SINAPI</v>
          </cell>
          <cell r="E20" t="str">
            <v>73960/001</v>
          </cell>
          <cell r="F20" t="str">
            <v>INSTAL/LIGACAO PROVISORIA ELETRICA BAIXA TENSAO P/CANT OBRA</v>
          </cell>
          <cell r="G20">
            <v>1</v>
          </cell>
          <cell r="H20" t="str">
            <v>UN</v>
          </cell>
          <cell r="I20">
            <v>820.95</v>
          </cell>
          <cell r="J20">
            <v>820.96</v>
          </cell>
          <cell r="K20">
            <v>1641.91</v>
          </cell>
          <cell r="L20">
            <v>650.36</v>
          </cell>
          <cell r="M20">
            <v>650.37</v>
          </cell>
          <cell r="N20">
            <v>1300.73</v>
          </cell>
          <cell r="O20">
            <v>1641.91</v>
          </cell>
        </row>
        <row r="21">
          <cell r="B21">
            <v>0</v>
          </cell>
          <cell r="C21" t="str">
            <v>1.7</v>
          </cell>
          <cell r="D21" t="str">
            <v>SINAPI</v>
          </cell>
          <cell r="E21">
            <v>83878</v>
          </cell>
          <cell r="F21" t="str">
            <v>LIGAÇÃO PROVISÓRIA DE ÁGUA P/ OBRA E INSTAL. SANIT. PROVISÓRIA</v>
          </cell>
          <cell r="G21">
            <v>1</v>
          </cell>
          <cell r="H21" t="str">
            <v>UN</v>
          </cell>
          <cell r="I21">
            <v>16.699999999999996</v>
          </cell>
          <cell r="J21">
            <v>16.71</v>
          </cell>
          <cell r="K21">
            <v>33.409999999999997</v>
          </cell>
          <cell r="L21">
            <v>13.229999999999999</v>
          </cell>
          <cell r="M21">
            <v>13.24</v>
          </cell>
          <cell r="N21">
            <v>26.47</v>
          </cell>
          <cell r="O21">
            <v>33.409999999999997</v>
          </cell>
        </row>
        <row r="22">
          <cell r="B22">
            <v>0</v>
          </cell>
          <cell r="C22" t="str">
            <v>1.8</v>
          </cell>
          <cell r="D22" t="str">
            <v>SINAPI</v>
          </cell>
          <cell r="E22" t="str">
            <v>74253/001</v>
          </cell>
          <cell r="F22" t="str">
            <v>RAMAL PREDIAL EM TUBO PEAD 20MM - FORNECIMENTO, INSTALAÇÃO, ESCAVAÇÃO E REATERRO</v>
          </cell>
          <cell r="G22">
            <v>10</v>
          </cell>
          <cell r="H22" t="str">
            <v>M</v>
          </cell>
          <cell r="I22">
            <v>11.129999999999999</v>
          </cell>
          <cell r="J22">
            <v>11.14</v>
          </cell>
          <cell r="K22">
            <v>22.27</v>
          </cell>
          <cell r="L22">
            <v>8.82</v>
          </cell>
          <cell r="M22">
            <v>8.82</v>
          </cell>
          <cell r="N22">
            <v>17.64</v>
          </cell>
          <cell r="O22">
            <v>222.7</v>
          </cell>
        </row>
        <row r="23">
          <cell r="B23">
            <v>0</v>
          </cell>
          <cell r="C23" t="str">
            <v>1.9</v>
          </cell>
          <cell r="D23" t="str">
            <v>SINAPI</v>
          </cell>
          <cell r="E23" t="str">
            <v>74218/001</v>
          </cell>
          <cell r="F23" t="str">
            <v>KIT CAVALETE PVC COM REGISTRO 3/4" - FORNECIMENTO E INSTALACAO</v>
          </cell>
          <cell r="G23">
            <v>1</v>
          </cell>
          <cell r="H23" t="str">
            <v>UN</v>
          </cell>
          <cell r="I23">
            <v>34.049999999999997</v>
          </cell>
          <cell r="J23">
            <v>34.049999999999997</v>
          </cell>
          <cell r="K23">
            <v>68.099999999999994</v>
          </cell>
          <cell r="L23">
            <v>26.970000000000002</v>
          </cell>
          <cell r="M23">
            <v>26.98</v>
          </cell>
          <cell r="N23">
            <v>53.95</v>
          </cell>
          <cell r="O23">
            <v>68.099999999999994</v>
          </cell>
        </row>
        <row r="24">
          <cell r="B24">
            <v>0</v>
          </cell>
          <cell r="C24" t="str">
            <v>1.10</v>
          </cell>
          <cell r="D24" t="str">
            <v>SINAPI</v>
          </cell>
          <cell r="E24" t="str">
            <v>74217/002</v>
          </cell>
          <cell r="F24" t="str">
            <v>HIDROMETRO 5,00M3/H, D=3/4" - FORNECIMENTO E INSTALACAO</v>
          </cell>
          <cell r="G24">
            <v>1</v>
          </cell>
          <cell r="H24" t="str">
            <v>UN</v>
          </cell>
          <cell r="I24">
            <v>81.55</v>
          </cell>
          <cell r="J24">
            <v>81.55</v>
          </cell>
          <cell r="K24">
            <v>163.1</v>
          </cell>
          <cell r="L24">
            <v>64.600000000000009</v>
          </cell>
          <cell r="M24">
            <v>64.61</v>
          </cell>
          <cell r="N24">
            <v>129.21</v>
          </cell>
          <cell r="O24">
            <v>163.1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 t="str">
            <v>Subtotal de Instalações Provisórias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43090.259999999995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B27" t="str">
            <v>C.2</v>
          </cell>
          <cell r="C27">
            <v>0</v>
          </cell>
          <cell r="D27" t="str">
            <v>FONTE</v>
          </cell>
          <cell r="E27" t="str">
            <v>CÓDIGO</v>
          </cell>
          <cell r="F27" t="str">
            <v>ADMINISTRAÇÃO LOCAL / MANUTENÇÃO DO CANTEIRO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B28">
            <v>0</v>
          </cell>
          <cell r="C28" t="str">
            <v>2.1</v>
          </cell>
          <cell r="D28">
            <v>0</v>
          </cell>
          <cell r="E28">
            <v>0</v>
          </cell>
          <cell r="F28" t="str">
            <v>OPERAÇÃO E MANUTENÇÃO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  <row r="29">
          <cell r="B29">
            <v>0</v>
          </cell>
          <cell r="C29" t="str">
            <v>2.1.1</v>
          </cell>
          <cell r="D29" t="str">
            <v>Composição</v>
          </cell>
          <cell r="E29" t="str">
            <v>ADM-DA</v>
          </cell>
          <cell r="F29" t="str">
            <v>ADMINISTRAÇÃO LOCAL / MANUTENÇÃO DO CANTEIRO E OPERAÇÃO 
AV. DOMINGOS DE ALMEIDA</v>
          </cell>
          <cell r="G29">
            <v>1</v>
          </cell>
          <cell r="H29" t="str">
            <v>VB</v>
          </cell>
          <cell r="I29">
            <v>274953.93</v>
          </cell>
          <cell r="J29">
            <v>274953.94</v>
          </cell>
          <cell r="K29">
            <v>549907.87</v>
          </cell>
          <cell r="L29">
            <v>217819.8</v>
          </cell>
          <cell r="M29">
            <v>217819.8</v>
          </cell>
          <cell r="N29">
            <v>435639.6</v>
          </cell>
          <cell r="O29">
            <v>549907.87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 t="str">
            <v>Subtotal de Administração Local / Manutenção do Canteiro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549907.87</v>
          </cell>
        </row>
        <row r="31"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B32" t="str">
            <v>C.3</v>
          </cell>
          <cell r="C32">
            <v>0</v>
          </cell>
          <cell r="D32" t="str">
            <v>FONTE</v>
          </cell>
          <cell r="E32" t="str">
            <v>CÓDIGO</v>
          </cell>
          <cell r="F32" t="str">
            <v>LOCAÇÃO DA OBRA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B33">
            <v>0</v>
          </cell>
          <cell r="C33" t="str">
            <v>3.1</v>
          </cell>
          <cell r="D33" t="str">
            <v>SINAPI</v>
          </cell>
          <cell r="E33">
            <v>78472</v>
          </cell>
          <cell r="F33" t="str">
            <v>SERVICOS TOPOGRAFICOS PARA PAVIMENTACAO, INCLUSIVE NOTA DE SERVICOS, A M2 COMPANHAMENTO E GREIDE</v>
          </cell>
          <cell r="G33">
            <v>68153</v>
          </cell>
          <cell r="H33" t="str">
            <v>M2</v>
          </cell>
          <cell r="I33">
            <v>0.21</v>
          </cell>
          <cell r="J33">
            <v>0.21</v>
          </cell>
          <cell r="K33">
            <v>0.42</v>
          </cell>
          <cell r="L33">
            <v>0.16</v>
          </cell>
          <cell r="M33">
            <v>0.17</v>
          </cell>
          <cell r="N33">
            <v>0.33</v>
          </cell>
          <cell r="O33">
            <v>28624.26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 t="str">
            <v>Subtotal de Locação da Obra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28624.26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B36" t="str">
            <v>C.4</v>
          </cell>
          <cell r="C36">
            <v>0</v>
          </cell>
          <cell r="D36" t="str">
            <v>FONTE</v>
          </cell>
          <cell r="E36" t="str">
            <v>CÓDIGO</v>
          </cell>
          <cell r="F36" t="str">
            <v>TERRAPLENAGEM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B37">
            <v>0</v>
          </cell>
          <cell r="C37" t="str">
            <v>4.1</v>
          </cell>
          <cell r="D37" t="str">
            <v>SINAPI</v>
          </cell>
          <cell r="E37" t="str">
            <v>74151/001</v>
          </cell>
          <cell r="F37" t="str">
            <v>ESCAVACAO, CARGA E TRANSPORTE DE MATERIAL DE 1A CATEGORIA</v>
          </cell>
          <cell r="G37">
            <v>5141.7</v>
          </cell>
          <cell r="H37" t="str">
            <v>M3</v>
          </cell>
          <cell r="I37">
            <v>1.97</v>
          </cell>
          <cell r="J37">
            <v>1.97</v>
          </cell>
          <cell r="K37">
            <v>3.94</v>
          </cell>
          <cell r="L37">
            <v>1.56</v>
          </cell>
          <cell r="M37">
            <v>1.56</v>
          </cell>
          <cell r="N37">
            <v>3.12</v>
          </cell>
          <cell r="O37">
            <v>20258.3</v>
          </cell>
        </row>
        <row r="38">
          <cell r="B38">
            <v>0</v>
          </cell>
          <cell r="C38" t="str">
            <v>4.2</v>
          </cell>
          <cell r="D38" t="str">
            <v>SINAPI</v>
          </cell>
          <cell r="E38">
            <v>41722</v>
          </cell>
          <cell r="F38" t="str">
            <v xml:space="preserve">COMPACTACAO MECANICA A 100% DO PROCTOR NORMAL </v>
          </cell>
          <cell r="G38">
            <v>2399.75</v>
          </cell>
          <cell r="H38" t="str">
            <v>M3</v>
          </cell>
          <cell r="I38">
            <v>2.36</v>
          </cell>
          <cell r="J38">
            <v>2.36</v>
          </cell>
          <cell r="K38">
            <v>4.72</v>
          </cell>
          <cell r="L38">
            <v>1.87</v>
          </cell>
          <cell r="M38">
            <v>1.87</v>
          </cell>
          <cell r="N38">
            <v>3.74</v>
          </cell>
          <cell r="O38">
            <v>11326.82</v>
          </cell>
        </row>
        <row r="39">
          <cell r="B39">
            <v>0</v>
          </cell>
          <cell r="C39" t="str">
            <v>4.3</v>
          </cell>
          <cell r="D39" t="str">
            <v>SINAPI</v>
          </cell>
          <cell r="E39">
            <v>72841</v>
          </cell>
          <cell r="F39" t="str">
            <v>TRANSPORTE COMERCIAL COM CAMINHAO BASCULANTE 6 M3</v>
          </cell>
          <cell r="G39">
            <v>27737.57</v>
          </cell>
          <cell r="H39" t="str">
            <v>TXKM</v>
          </cell>
          <cell r="I39">
            <v>0.53</v>
          </cell>
          <cell r="J39">
            <v>0.53</v>
          </cell>
          <cell r="K39">
            <v>1.06</v>
          </cell>
          <cell r="L39">
            <v>0.42</v>
          </cell>
          <cell r="M39">
            <v>0.42</v>
          </cell>
          <cell r="N39">
            <v>0.84</v>
          </cell>
          <cell r="O39">
            <v>29401.82</v>
          </cell>
        </row>
        <row r="40"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 t="str">
            <v>Subtotal de Terraplenagem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60986.94</v>
          </cell>
        </row>
        <row r="41"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B42" t="str">
            <v>C.5</v>
          </cell>
          <cell r="C42">
            <v>0</v>
          </cell>
          <cell r="D42" t="str">
            <v>FONTE</v>
          </cell>
          <cell r="E42" t="str">
            <v>CÓDIGO</v>
          </cell>
          <cell r="F42" t="str">
            <v>PAVIMENTAÇÃO / RESTAURAÇÃO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B43">
            <v>0</v>
          </cell>
          <cell r="C43" t="str">
            <v>5.1</v>
          </cell>
          <cell r="D43">
            <v>0</v>
          </cell>
          <cell r="E43">
            <v>0</v>
          </cell>
          <cell r="F43" t="str">
            <v xml:space="preserve">Pavimento Novo 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B44">
            <v>0</v>
          </cell>
          <cell r="C44" t="str">
            <v>5.1.1</v>
          </cell>
          <cell r="D44" t="str">
            <v>SINAPI</v>
          </cell>
          <cell r="E44">
            <v>72965</v>
          </cell>
          <cell r="F44" t="str">
            <v>Fabricação e aplicação de CBUQ com CAP 50/70, espessura de 5,0cm, exclusive transporte</v>
          </cell>
          <cell r="G44">
            <v>1587.84</v>
          </cell>
          <cell r="H44" t="str">
            <v>T</v>
          </cell>
          <cell r="I44">
            <v>111.49000000000001</v>
          </cell>
          <cell r="J44">
            <v>111.5</v>
          </cell>
          <cell r="K44">
            <v>222.99</v>
          </cell>
          <cell r="L44">
            <v>88.320000000000007</v>
          </cell>
          <cell r="M44">
            <v>88.33</v>
          </cell>
          <cell r="N44">
            <v>176.65</v>
          </cell>
          <cell r="O44">
            <v>354072.44</v>
          </cell>
        </row>
        <row r="45">
          <cell r="B45">
            <v>0</v>
          </cell>
          <cell r="C45" t="str">
            <v>5.1.2</v>
          </cell>
          <cell r="D45" t="str">
            <v>SINAPI</v>
          </cell>
          <cell r="E45">
            <v>72943</v>
          </cell>
          <cell r="F45" t="str">
            <v>Pintura de Ligação com emulsão RR-2C</v>
          </cell>
          <cell r="G45">
            <v>13232</v>
          </cell>
          <cell r="H45" t="str">
            <v>M2</v>
          </cell>
          <cell r="I45">
            <v>0.73</v>
          </cell>
          <cell r="J45">
            <v>0.73</v>
          </cell>
          <cell r="K45">
            <v>1.46</v>
          </cell>
          <cell r="L45">
            <v>0.57999999999999996</v>
          </cell>
          <cell r="M45">
            <v>0.57999999999999996</v>
          </cell>
          <cell r="N45">
            <v>1.1599999999999999</v>
          </cell>
          <cell r="O45">
            <v>19318.72</v>
          </cell>
        </row>
        <row r="46">
          <cell r="B46">
            <v>0</v>
          </cell>
          <cell r="C46" t="str">
            <v>5.1.3</v>
          </cell>
          <cell r="D46" t="str">
            <v>SINAPI</v>
          </cell>
          <cell r="E46">
            <v>73710</v>
          </cell>
          <cell r="F46" t="str">
            <v>SUB-BASE OU BASE BRITA GRADUADA - inclusive transporte</v>
          </cell>
          <cell r="G46">
            <v>1984.8</v>
          </cell>
          <cell r="H46" t="str">
            <v>M3</v>
          </cell>
          <cell r="I46">
            <v>50.19</v>
          </cell>
          <cell r="J46">
            <v>50.2</v>
          </cell>
          <cell r="K46">
            <v>100.39</v>
          </cell>
          <cell r="L46">
            <v>39.76</v>
          </cell>
          <cell r="M46">
            <v>39.770000000000003</v>
          </cell>
          <cell r="N46">
            <v>79.53</v>
          </cell>
          <cell r="O46">
            <v>199254.07</v>
          </cell>
        </row>
        <row r="47">
          <cell r="B47">
            <v>0</v>
          </cell>
          <cell r="C47" t="str">
            <v>5.1.4</v>
          </cell>
          <cell r="D47" t="str">
            <v>SINAPI</v>
          </cell>
          <cell r="E47">
            <v>83356</v>
          </cell>
          <cell r="F47" t="str">
            <v>Transporte de material para sub-base (DMT = 23 km)</v>
          </cell>
          <cell r="G47">
            <v>45650.400000000001</v>
          </cell>
          <cell r="H47" t="str">
            <v>M3XKM</v>
          </cell>
          <cell r="I47">
            <v>0.38</v>
          </cell>
          <cell r="J47">
            <v>0.38</v>
          </cell>
          <cell r="K47">
            <v>0.76</v>
          </cell>
          <cell r="L47">
            <v>0.3</v>
          </cell>
          <cell r="M47">
            <v>0.3</v>
          </cell>
          <cell r="N47">
            <v>0.6</v>
          </cell>
          <cell r="O47">
            <v>34694.300000000003</v>
          </cell>
        </row>
        <row r="48">
          <cell r="B48">
            <v>0</v>
          </cell>
          <cell r="C48" t="str">
            <v>5.1.5</v>
          </cell>
          <cell r="D48" t="str">
            <v>SINAPI</v>
          </cell>
          <cell r="E48" t="str">
            <v>73766/001</v>
          </cell>
          <cell r="F48" t="str">
            <v>MACADAME SECO C/ PEDRA COMERCIAL</v>
          </cell>
          <cell r="G48">
            <v>4234.24</v>
          </cell>
          <cell r="H48" t="str">
            <v>M3</v>
          </cell>
          <cell r="I48">
            <v>66.17</v>
          </cell>
          <cell r="J48">
            <v>66.17</v>
          </cell>
          <cell r="K48">
            <v>132.34</v>
          </cell>
          <cell r="L48">
            <v>52.42</v>
          </cell>
          <cell r="M48">
            <v>52.42</v>
          </cell>
          <cell r="N48">
            <v>104.84</v>
          </cell>
          <cell r="O48">
            <v>560359.31999999995</v>
          </cell>
        </row>
        <row r="49">
          <cell r="B49">
            <v>0</v>
          </cell>
          <cell r="C49" t="str">
            <v>5.1.6</v>
          </cell>
          <cell r="D49" t="str">
            <v>SINAPI</v>
          </cell>
          <cell r="E49">
            <v>83356</v>
          </cell>
          <cell r="F49" t="str">
            <v>TRANSPORTE MACADAME SECO (DMT = 23 km)</v>
          </cell>
          <cell r="G49">
            <v>97387.520000000004</v>
          </cell>
          <cell r="H49" t="str">
            <v>M3XKM</v>
          </cell>
          <cell r="I49">
            <v>0.38</v>
          </cell>
          <cell r="J49">
            <v>0.38</v>
          </cell>
          <cell r="K49">
            <v>0.76</v>
          </cell>
          <cell r="L49">
            <v>0.3</v>
          </cell>
          <cell r="M49">
            <v>0.3</v>
          </cell>
          <cell r="N49">
            <v>0.6</v>
          </cell>
          <cell r="O49">
            <v>74014.52</v>
          </cell>
        </row>
        <row r="50">
          <cell r="B50">
            <v>0</v>
          </cell>
          <cell r="C50" t="str">
            <v>5.1.7</v>
          </cell>
          <cell r="D50" t="str">
            <v>SINAPI</v>
          </cell>
          <cell r="E50">
            <v>72945</v>
          </cell>
          <cell r="F50" t="str">
            <v>Imprimação com emulsão CM-30</v>
          </cell>
          <cell r="G50">
            <v>13232</v>
          </cell>
          <cell r="H50" t="str">
            <v>M2</v>
          </cell>
          <cell r="I50">
            <v>2.3600000000000003</v>
          </cell>
          <cell r="J50">
            <v>2.37</v>
          </cell>
          <cell r="K50">
            <v>4.7300000000000004</v>
          </cell>
          <cell r="L50">
            <v>1.87</v>
          </cell>
          <cell r="M50">
            <v>1.88</v>
          </cell>
          <cell r="N50">
            <v>3.75</v>
          </cell>
          <cell r="O50">
            <v>62587.360000000001</v>
          </cell>
        </row>
        <row r="51">
          <cell r="B51">
            <v>0</v>
          </cell>
          <cell r="C51" t="str">
            <v>5.1.8</v>
          </cell>
          <cell r="D51" t="str">
            <v>Instrução de Serviço DNIT</v>
          </cell>
          <cell r="E51" t="str">
            <v>IS-02-2011 (Q)</v>
          </cell>
          <cell r="F51" t="str">
            <v>Transporte de emulsão Asfáltica(CAP 50/70) DMT= 270Km</v>
          </cell>
          <cell r="G51">
            <v>95.27</v>
          </cell>
          <cell r="H51" t="str">
            <v>T</v>
          </cell>
          <cell r="I51">
            <v>91.189999999999984</v>
          </cell>
          <cell r="J51">
            <v>91.2</v>
          </cell>
          <cell r="K51">
            <v>182.39</v>
          </cell>
          <cell r="L51">
            <v>72.240000000000009</v>
          </cell>
          <cell r="M51">
            <v>72.25</v>
          </cell>
          <cell r="N51">
            <v>144.49</v>
          </cell>
          <cell r="O51">
            <v>17376.3</v>
          </cell>
        </row>
        <row r="52">
          <cell r="B52">
            <v>0</v>
          </cell>
          <cell r="C52" t="str">
            <v>5.1.9</v>
          </cell>
          <cell r="D52" t="str">
            <v>SINAPI</v>
          </cell>
          <cell r="E52">
            <v>83357</v>
          </cell>
          <cell r="F52" t="str">
            <v>Transporte Massa Asfáltica (DMT = 23 km)</v>
          </cell>
          <cell r="G52">
            <v>15216.8</v>
          </cell>
          <cell r="H52" t="str">
            <v>M3XKM</v>
          </cell>
          <cell r="I52">
            <v>0.48</v>
          </cell>
          <cell r="J52">
            <v>0.49</v>
          </cell>
          <cell r="K52">
            <v>0.97</v>
          </cell>
          <cell r="L52">
            <v>0.38</v>
          </cell>
          <cell r="M52">
            <v>0.39</v>
          </cell>
          <cell r="N52">
            <v>0.77</v>
          </cell>
          <cell r="O52">
            <v>14760.3</v>
          </cell>
        </row>
        <row r="53">
          <cell r="B53">
            <v>0</v>
          </cell>
          <cell r="C53" t="str">
            <v>5.1.10</v>
          </cell>
          <cell r="D53" t="str">
            <v>SINAPI</v>
          </cell>
          <cell r="E53">
            <v>72961</v>
          </cell>
          <cell r="F53" t="str">
            <v>Regularização do subleito</v>
          </cell>
          <cell r="G53">
            <v>4821</v>
          </cell>
          <cell r="H53" t="str">
            <v>M2</v>
          </cell>
          <cell r="I53">
            <v>0.71</v>
          </cell>
          <cell r="J53">
            <v>0.72</v>
          </cell>
          <cell r="K53">
            <v>1.43</v>
          </cell>
          <cell r="L53">
            <v>0.55999999999999994</v>
          </cell>
          <cell r="M53">
            <v>0.56999999999999995</v>
          </cell>
          <cell r="N53">
            <v>1.1299999999999999</v>
          </cell>
          <cell r="O53">
            <v>6894.03</v>
          </cell>
        </row>
        <row r="54">
          <cell r="B54">
            <v>0</v>
          </cell>
          <cell r="C54" t="str">
            <v>5.1.11</v>
          </cell>
          <cell r="D54" t="str">
            <v>SINAPI</v>
          </cell>
          <cell r="E54">
            <v>85375</v>
          </cell>
          <cell r="F54" t="str">
            <v>Remoção de blocos de concreto sextavado (e=8,0cm) - excl. transporte</v>
          </cell>
          <cell r="G54">
            <v>4821</v>
          </cell>
          <cell r="H54" t="str">
            <v>M2</v>
          </cell>
          <cell r="I54">
            <v>5.8899999999999988</v>
          </cell>
          <cell r="J54">
            <v>5.9</v>
          </cell>
          <cell r="K54">
            <v>11.79</v>
          </cell>
          <cell r="L54">
            <v>4.67</v>
          </cell>
          <cell r="M54">
            <v>4.67</v>
          </cell>
          <cell r="N54">
            <v>9.34</v>
          </cell>
          <cell r="O54">
            <v>56839.59</v>
          </cell>
        </row>
        <row r="55">
          <cell r="B55">
            <v>0</v>
          </cell>
          <cell r="C55" t="str">
            <v>5.1.11.1</v>
          </cell>
          <cell r="D55" t="str">
            <v>SINAPI</v>
          </cell>
          <cell r="E55">
            <v>83358</v>
          </cell>
          <cell r="F55" t="str">
            <v>Transporte de material p/ bota-fora (DMT=8,43km)</v>
          </cell>
          <cell r="G55">
            <v>3251.28</v>
          </cell>
          <cell r="H55" t="str">
            <v>M3XKM</v>
          </cell>
          <cell r="I55">
            <v>0.78</v>
          </cell>
          <cell r="J55">
            <v>0.79</v>
          </cell>
          <cell r="K55">
            <v>1.57</v>
          </cell>
          <cell r="L55">
            <v>0.62</v>
          </cell>
          <cell r="M55">
            <v>0.62</v>
          </cell>
          <cell r="N55">
            <v>1.24</v>
          </cell>
          <cell r="O55">
            <v>5104.51</v>
          </cell>
        </row>
        <row r="56">
          <cell r="B56">
            <v>0</v>
          </cell>
          <cell r="C56" t="str">
            <v>5.2</v>
          </cell>
          <cell r="D56">
            <v>0</v>
          </cell>
          <cell r="E56">
            <v>0</v>
          </cell>
          <cell r="F56" t="str">
            <v>Pavimento Novo para o Passeio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B57">
            <v>0</v>
          </cell>
          <cell r="C57" t="str">
            <v>5.2.1</v>
          </cell>
          <cell r="D57" t="str">
            <v>SINAPI</v>
          </cell>
          <cell r="E57">
            <v>72961</v>
          </cell>
          <cell r="F57" t="str">
            <v>Regularização do subleito</v>
          </cell>
          <cell r="G57">
            <v>755</v>
          </cell>
          <cell r="H57" t="str">
            <v>M2</v>
          </cell>
          <cell r="I57">
            <v>0.71</v>
          </cell>
          <cell r="J57">
            <v>0.72</v>
          </cell>
          <cell r="K57">
            <v>1.43</v>
          </cell>
          <cell r="L57">
            <v>0.55999999999999994</v>
          </cell>
          <cell r="M57">
            <v>0.56999999999999995</v>
          </cell>
          <cell r="N57">
            <v>1.1299999999999999</v>
          </cell>
          <cell r="O57">
            <v>1079.6500000000001</v>
          </cell>
        </row>
        <row r="58">
          <cell r="B58">
            <v>0</v>
          </cell>
          <cell r="C58" t="str">
            <v>5.2.2</v>
          </cell>
          <cell r="D58" t="str">
            <v>COMPOSIÇÃO</v>
          </cell>
          <cell r="E58" t="str">
            <v>MAI-002T</v>
          </cell>
          <cell r="F58" t="str">
            <v>Pavimentação Passeio em concreto 20 MPa  e=5,0 cm, lastro de brita e=10 cm, inclusive transporte</v>
          </cell>
          <cell r="G58">
            <v>755</v>
          </cell>
          <cell r="H58" t="str">
            <v>M2</v>
          </cell>
          <cell r="I58">
            <v>28.43</v>
          </cell>
          <cell r="J58">
            <v>28.43</v>
          </cell>
          <cell r="K58">
            <v>56.86</v>
          </cell>
          <cell r="L58">
            <v>22.523999999999997</v>
          </cell>
          <cell r="M58">
            <v>22.52</v>
          </cell>
          <cell r="N58">
            <v>45.043999999999997</v>
          </cell>
          <cell r="O58">
            <v>42929.3</v>
          </cell>
        </row>
        <row r="59">
          <cell r="B59">
            <v>0</v>
          </cell>
          <cell r="C59" t="str">
            <v>5.3</v>
          </cell>
          <cell r="D59">
            <v>0</v>
          </cell>
          <cell r="E59">
            <v>0</v>
          </cell>
          <cell r="F59" t="str">
            <v>Pavimento Novo para a ciclovia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</row>
        <row r="60">
          <cell r="B60">
            <v>0</v>
          </cell>
          <cell r="C60" t="str">
            <v>5.3.1</v>
          </cell>
          <cell r="D60" t="str">
            <v>SINAPI</v>
          </cell>
          <cell r="E60">
            <v>72961</v>
          </cell>
          <cell r="F60" t="str">
            <v>Regularização do subleito</v>
          </cell>
          <cell r="G60">
            <v>6388</v>
          </cell>
          <cell r="H60" t="str">
            <v>M2</v>
          </cell>
          <cell r="I60">
            <v>0.71</v>
          </cell>
          <cell r="J60">
            <v>0.72</v>
          </cell>
          <cell r="K60">
            <v>1.43</v>
          </cell>
          <cell r="L60">
            <v>0.55999999999999994</v>
          </cell>
          <cell r="M60">
            <v>0.56999999999999995</v>
          </cell>
          <cell r="N60">
            <v>1.1299999999999999</v>
          </cell>
          <cell r="O60">
            <v>9134.84</v>
          </cell>
        </row>
        <row r="61">
          <cell r="B61">
            <v>0</v>
          </cell>
          <cell r="C61" t="str">
            <v>5.3.2</v>
          </cell>
          <cell r="D61" t="str">
            <v>COMPOSIÇÃO</v>
          </cell>
          <cell r="E61" t="str">
            <v>MAI-002T</v>
          </cell>
          <cell r="F61" t="str">
            <v>Pavimentação Passeio em concreto 20 MPa  e=5,0 cm, lastro de brita e=10 cm, inclusive transporte</v>
          </cell>
          <cell r="G61">
            <v>6388</v>
          </cell>
          <cell r="H61" t="str">
            <v>M2</v>
          </cell>
          <cell r="I61">
            <v>28.43</v>
          </cell>
          <cell r="J61">
            <v>28.43</v>
          </cell>
          <cell r="K61">
            <v>56.86</v>
          </cell>
          <cell r="L61">
            <v>22.523999999999997</v>
          </cell>
          <cell r="M61">
            <v>22.52</v>
          </cell>
          <cell r="N61">
            <v>45.043999999999997</v>
          </cell>
          <cell r="O61">
            <v>363221.68</v>
          </cell>
        </row>
        <row r="62">
          <cell r="B62">
            <v>0</v>
          </cell>
          <cell r="C62" t="str">
            <v>5.4</v>
          </cell>
          <cell r="D62">
            <v>0</v>
          </cell>
          <cell r="E62">
            <v>0</v>
          </cell>
          <cell r="F62" t="str">
            <v>Baias de Ônibus em concreto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</row>
        <row r="63">
          <cell r="B63">
            <v>0</v>
          </cell>
          <cell r="C63" t="str">
            <v>5.4.1</v>
          </cell>
          <cell r="D63" t="str">
            <v>DAER</v>
          </cell>
          <cell r="E63">
            <v>548</v>
          </cell>
          <cell r="F63" t="str">
            <v>Remoção de Paralelepípedo - Incl. transporte</v>
          </cell>
          <cell r="G63">
            <v>1110</v>
          </cell>
          <cell r="H63" t="str">
            <v>M2</v>
          </cell>
          <cell r="I63">
            <v>2.23</v>
          </cell>
          <cell r="J63">
            <v>2.23</v>
          </cell>
          <cell r="K63">
            <v>4.46</v>
          </cell>
          <cell r="L63">
            <v>1.7599999999999998</v>
          </cell>
          <cell r="M63">
            <v>1.77</v>
          </cell>
          <cell r="N63">
            <v>3.53</v>
          </cell>
          <cell r="O63">
            <v>4950.6000000000004</v>
          </cell>
        </row>
        <row r="64">
          <cell r="B64">
            <v>0</v>
          </cell>
          <cell r="C64" t="str">
            <v>5.4.2</v>
          </cell>
          <cell r="D64" t="str">
            <v>SINAPI</v>
          </cell>
          <cell r="E64">
            <v>72949</v>
          </cell>
          <cell r="F64" t="str">
            <v>Remoção mecânica do pavimento - Excl. transporte</v>
          </cell>
          <cell r="G64">
            <v>75.239999999999995</v>
          </cell>
          <cell r="H64" t="str">
            <v>M3</v>
          </cell>
          <cell r="I64">
            <v>11.17</v>
          </cell>
          <cell r="J64">
            <v>11.17</v>
          </cell>
          <cell r="K64">
            <v>22.34</v>
          </cell>
          <cell r="L64">
            <v>8.85</v>
          </cell>
          <cell r="M64">
            <v>8.85</v>
          </cell>
          <cell r="N64">
            <v>17.7</v>
          </cell>
          <cell r="O64">
            <v>1680.86</v>
          </cell>
        </row>
        <row r="65">
          <cell r="B65">
            <v>0</v>
          </cell>
          <cell r="C65" t="str">
            <v>5.4.3</v>
          </cell>
          <cell r="D65" t="str">
            <v>SINAPI</v>
          </cell>
          <cell r="E65">
            <v>72949</v>
          </cell>
          <cell r="F65" t="str">
            <v>Remoção mecânica da estrutura do pavimento - Excl. transporte</v>
          </cell>
          <cell r="G65">
            <v>1721.16</v>
          </cell>
          <cell r="H65" t="str">
            <v>M3</v>
          </cell>
          <cell r="I65">
            <v>11.17</v>
          </cell>
          <cell r="J65">
            <v>11.17</v>
          </cell>
          <cell r="K65">
            <v>22.34</v>
          </cell>
          <cell r="L65">
            <v>8.85</v>
          </cell>
          <cell r="M65">
            <v>8.85</v>
          </cell>
          <cell r="N65">
            <v>17.7</v>
          </cell>
          <cell r="O65">
            <v>38450.71</v>
          </cell>
        </row>
        <row r="66">
          <cell r="B66">
            <v>0</v>
          </cell>
          <cell r="C66" t="str">
            <v>5.4.4</v>
          </cell>
          <cell r="D66" t="str">
            <v>SINAPI</v>
          </cell>
          <cell r="E66">
            <v>83358</v>
          </cell>
          <cell r="F66" t="str">
            <v>Transporte de Bota Fora (DMT=8,43km)</v>
          </cell>
          <cell r="G66">
            <v>15143.65</v>
          </cell>
          <cell r="H66" t="str">
            <v>M3XKM</v>
          </cell>
          <cell r="I66">
            <v>0.78</v>
          </cell>
          <cell r="J66">
            <v>0.79</v>
          </cell>
          <cell r="K66">
            <v>1.57</v>
          </cell>
          <cell r="L66">
            <v>0.62</v>
          </cell>
          <cell r="M66">
            <v>0.62</v>
          </cell>
          <cell r="N66">
            <v>1.24</v>
          </cell>
          <cell r="O66">
            <v>23775.53</v>
          </cell>
        </row>
        <row r="67">
          <cell r="B67">
            <v>0</v>
          </cell>
          <cell r="C67" t="str">
            <v>5.4.5</v>
          </cell>
          <cell r="D67" t="str">
            <v>SICRO2</v>
          </cell>
          <cell r="E67" t="str">
            <v>5 S 02 607 50</v>
          </cell>
          <cell r="F67" t="str">
            <v>Placa de Concreto Cimento Portland</v>
          </cell>
          <cell r="G67">
            <v>628.36</v>
          </cell>
          <cell r="H67" t="str">
            <v>M3</v>
          </cell>
          <cell r="I67">
            <v>251.71</v>
          </cell>
          <cell r="J67">
            <v>251.71</v>
          </cell>
          <cell r="K67">
            <v>503.42</v>
          </cell>
          <cell r="L67">
            <v>199.4</v>
          </cell>
          <cell r="M67">
            <v>199.41</v>
          </cell>
          <cell r="N67">
            <v>398.81</v>
          </cell>
          <cell r="O67">
            <v>316328.99</v>
          </cell>
        </row>
        <row r="68">
          <cell r="B68">
            <v>0</v>
          </cell>
          <cell r="C68" t="str">
            <v>5.4.6</v>
          </cell>
          <cell r="D68" t="str">
            <v>SICRO2</v>
          </cell>
          <cell r="E68" t="str">
            <v>2 S 02 603 50</v>
          </cell>
          <cell r="F68" t="str">
            <v>Concreto Compactado a Rolo fctmk=1,5MPa em central de concreto - inclusive materiais e transporte</v>
          </cell>
          <cell r="G68">
            <v>273.2</v>
          </cell>
          <cell r="H68" t="str">
            <v>M3</v>
          </cell>
          <cell r="I68">
            <v>87.17</v>
          </cell>
          <cell r="J68">
            <v>87.17</v>
          </cell>
          <cell r="K68">
            <v>174.34</v>
          </cell>
          <cell r="L68">
            <v>69.050000000000011</v>
          </cell>
          <cell r="M68">
            <v>69.06</v>
          </cell>
          <cell r="N68">
            <v>138.11000000000001</v>
          </cell>
          <cell r="O68">
            <v>47629.69</v>
          </cell>
        </row>
        <row r="69">
          <cell r="B69">
            <v>0</v>
          </cell>
          <cell r="C69" t="str">
            <v>5.4.7</v>
          </cell>
          <cell r="D69" t="str">
            <v>Composição</v>
          </cell>
          <cell r="E69" t="str">
            <v>JAN-006</v>
          </cell>
          <cell r="F69" t="str">
            <v>Lona Plástica - 300 micra</v>
          </cell>
          <cell r="G69">
            <v>2732</v>
          </cell>
          <cell r="H69" t="str">
            <v>m2</v>
          </cell>
          <cell r="I69">
            <v>5.67</v>
          </cell>
          <cell r="J69">
            <v>5.68</v>
          </cell>
          <cell r="K69">
            <v>11.35</v>
          </cell>
          <cell r="L69">
            <v>4.49</v>
          </cell>
          <cell r="M69">
            <v>4.5</v>
          </cell>
          <cell r="N69">
            <v>8.99</v>
          </cell>
          <cell r="O69">
            <v>31008.2</v>
          </cell>
        </row>
        <row r="70">
          <cell r="B70">
            <v>0</v>
          </cell>
          <cell r="C70" t="str">
            <v>5.4.8</v>
          </cell>
          <cell r="D70" t="str">
            <v>SINAPI</v>
          </cell>
          <cell r="E70">
            <v>72943</v>
          </cell>
          <cell r="F70" t="str">
            <v>Pintura de Ligação c/ emulsão asfáltica RR-2C</v>
          </cell>
          <cell r="G70">
            <v>2732</v>
          </cell>
          <cell r="H70" t="str">
            <v>M2</v>
          </cell>
          <cell r="I70">
            <v>0.73</v>
          </cell>
          <cell r="J70">
            <v>0.73</v>
          </cell>
          <cell r="K70">
            <v>1.46</v>
          </cell>
          <cell r="L70">
            <v>0.57999999999999996</v>
          </cell>
          <cell r="M70">
            <v>0.57999999999999996</v>
          </cell>
          <cell r="N70">
            <v>1.1599999999999999</v>
          </cell>
          <cell r="O70">
            <v>3988.72</v>
          </cell>
        </row>
        <row r="71">
          <cell r="B71">
            <v>0</v>
          </cell>
          <cell r="C71" t="str">
            <v>5.4.9</v>
          </cell>
          <cell r="D71" t="str">
            <v>SINAPI</v>
          </cell>
          <cell r="E71">
            <v>73710</v>
          </cell>
          <cell r="F71" t="str">
            <v>SUB-BASE OU BASE BRITA GRADUADA - exclusive transporte</v>
          </cell>
          <cell r="G71">
            <v>1092.8</v>
          </cell>
          <cell r="H71" t="str">
            <v>M3</v>
          </cell>
          <cell r="I71">
            <v>50.19</v>
          </cell>
          <cell r="J71">
            <v>50.2</v>
          </cell>
          <cell r="K71">
            <v>100.39</v>
          </cell>
          <cell r="L71">
            <v>39.76</v>
          </cell>
          <cell r="M71">
            <v>39.770000000000003</v>
          </cell>
          <cell r="N71">
            <v>79.53</v>
          </cell>
          <cell r="O71">
            <v>109706.19</v>
          </cell>
        </row>
        <row r="72">
          <cell r="B72">
            <v>0</v>
          </cell>
          <cell r="C72" t="str">
            <v>5.4.10</v>
          </cell>
          <cell r="D72" t="str">
            <v>SINAPI</v>
          </cell>
          <cell r="E72">
            <v>83356</v>
          </cell>
          <cell r="F72" t="str">
            <v>Transporte de material para sub-base (DMT = 23 km)</v>
          </cell>
          <cell r="G72">
            <v>25134.400000000001</v>
          </cell>
          <cell r="H72" t="str">
            <v>M3XKM</v>
          </cell>
          <cell r="I72">
            <v>0.38</v>
          </cell>
          <cell r="J72">
            <v>0.38</v>
          </cell>
          <cell r="K72">
            <v>0.76</v>
          </cell>
          <cell r="L72">
            <v>0.3</v>
          </cell>
          <cell r="M72">
            <v>0.3</v>
          </cell>
          <cell r="N72">
            <v>0.6</v>
          </cell>
          <cell r="O72">
            <v>19102.14</v>
          </cell>
        </row>
        <row r="73">
          <cell r="B73">
            <v>0</v>
          </cell>
          <cell r="C73" t="str">
            <v>5.4.11</v>
          </cell>
          <cell r="D73" t="str">
            <v>SINAPI</v>
          </cell>
          <cell r="E73">
            <v>72945</v>
          </cell>
          <cell r="F73" t="str">
            <v>Imprimação c/ emulsão CM-30</v>
          </cell>
          <cell r="G73">
            <v>2732</v>
          </cell>
          <cell r="H73" t="str">
            <v>M2</v>
          </cell>
          <cell r="I73">
            <v>2.3600000000000003</v>
          </cell>
          <cell r="J73">
            <v>2.37</v>
          </cell>
          <cell r="K73">
            <v>4.7300000000000004</v>
          </cell>
          <cell r="L73">
            <v>1.87</v>
          </cell>
          <cell r="M73">
            <v>1.88</v>
          </cell>
          <cell r="N73">
            <v>3.75</v>
          </cell>
          <cell r="O73">
            <v>12922.36</v>
          </cell>
        </row>
        <row r="74">
          <cell r="B74">
            <v>0</v>
          </cell>
          <cell r="C74" t="str">
            <v>5.5</v>
          </cell>
          <cell r="D74">
            <v>0</v>
          </cell>
          <cell r="E74">
            <v>0</v>
          </cell>
          <cell r="F74" t="str">
            <v>Recapeamento sobre CBUQ (Pista de rolamento com revest. Asfáltico)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</row>
        <row r="75">
          <cell r="B75">
            <v>0</v>
          </cell>
          <cell r="C75" t="str">
            <v>5.5.1</v>
          </cell>
          <cell r="D75" t="str">
            <v>SICRO2</v>
          </cell>
          <cell r="E75" t="str">
            <v>3 S 08 109 12</v>
          </cell>
          <cell r="F75" t="str">
            <v>Fresagem Contínua a Frio (E=4cm) - inclusive transporte</v>
          </cell>
          <cell r="G75">
            <v>1195.2</v>
          </cell>
          <cell r="H75" t="str">
            <v>M3</v>
          </cell>
          <cell r="I75">
            <v>104.4</v>
          </cell>
          <cell r="J75">
            <v>104.41</v>
          </cell>
          <cell r="K75">
            <v>208.81</v>
          </cell>
          <cell r="L75">
            <v>82.71</v>
          </cell>
          <cell r="M75">
            <v>82.71</v>
          </cell>
          <cell r="N75">
            <v>165.42</v>
          </cell>
          <cell r="O75">
            <v>249569.71</v>
          </cell>
        </row>
        <row r="76">
          <cell r="B76">
            <v>0</v>
          </cell>
          <cell r="C76" t="str">
            <v>5.5.2</v>
          </cell>
          <cell r="D76" t="str">
            <v>SINAPI</v>
          </cell>
          <cell r="E76">
            <v>72943</v>
          </cell>
          <cell r="F76" t="str">
            <v>Pintura de Ligação para a fresagem contínua com emulsão RR-2C</v>
          </cell>
          <cell r="G76">
            <v>29880</v>
          </cell>
          <cell r="H76" t="str">
            <v>M2</v>
          </cell>
          <cell r="I76">
            <v>0.73</v>
          </cell>
          <cell r="J76">
            <v>0.73</v>
          </cell>
          <cell r="K76">
            <v>1.46</v>
          </cell>
          <cell r="L76">
            <v>0.57999999999999996</v>
          </cell>
          <cell r="M76">
            <v>0.57999999999999996</v>
          </cell>
          <cell r="N76">
            <v>1.1599999999999999</v>
          </cell>
          <cell r="O76">
            <v>43624.800000000003</v>
          </cell>
        </row>
        <row r="77">
          <cell r="B77">
            <v>0</v>
          </cell>
          <cell r="C77" t="str">
            <v>5.5.3</v>
          </cell>
          <cell r="D77" t="str">
            <v>SINAPI</v>
          </cell>
          <cell r="E77">
            <v>72965</v>
          </cell>
          <cell r="F77" t="str">
            <v>Fabricação e aplicação de CBUQ com CAP 50/70, espessura de 4,0cm para a Fresagem, exclusive transporte</v>
          </cell>
          <cell r="G77">
            <v>2868.48</v>
          </cell>
          <cell r="H77" t="str">
            <v>T</v>
          </cell>
          <cell r="I77">
            <v>111.49000000000001</v>
          </cell>
          <cell r="J77">
            <v>111.5</v>
          </cell>
          <cell r="K77">
            <v>222.99</v>
          </cell>
          <cell r="L77">
            <v>88.320000000000007</v>
          </cell>
          <cell r="M77">
            <v>88.33</v>
          </cell>
          <cell r="N77">
            <v>176.65</v>
          </cell>
          <cell r="O77">
            <v>639642.36</v>
          </cell>
        </row>
        <row r="78">
          <cell r="B78">
            <v>0</v>
          </cell>
          <cell r="C78" t="str">
            <v>5.5.4</v>
          </cell>
          <cell r="D78" t="str">
            <v>Instrução de Serviço DNIT</v>
          </cell>
          <cell r="E78" t="str">
            <v>IS-02-2011 (Q)</v>
          </cell>
          <cell r="F78" t="str">
            <v xml:space="preserve">Transporte de Emulsão Asfáltica (CAP 50/70) DMT= 270 Km </v>
          </cell>
          <cell r="G78">
            <v>172.11</v>
          </cell>
          <cell r="H78" t="str">
            <v>T</v>
          </cell>
          <cell r="I78">
            <v>91.189999999999984</v>
          </cell>
          <cell r="J78">
            <v>91.2</v>
          </cell>
          <cell r="K78">
            <v>182.39</v>
          </cell>
          <cell r="L78">
            <v>72.240000000000009</v>
          </cell>
          <cell r="M78">
            <v>72.25</v>
          </cell>
          <cell r="N78">
            <v>144.49</v>
          </cell>
          <cell r="O78">
            <v>31391.14</v>
          </cell>
        </row>
        <row r="79">
          <cell r="B79">
            <v>0</v>
          </cell>
          <cell r="C79" t="str">
            <v>5.5.5</v>
          </cell>
          <cell r="D79" t="str">
            <v>SINAPI</v>
          </cell>
          <cell r="E79">
            <v>83357</v>
          </cell>
          <cell r="F79" t="str">
            <v>Transporte local de massa asfáltica - pavimentação urbana - DMT=23Km</v>
          </cell>
          <cell r="G79">
            <v>27489.599999999999</v>
          </cell>
          <cell r="H79" t="str">
            <v>M3XKM</v>
          </cell>
          <cell r="I79">
            <v>0.48</v>
          </cell>
          <cell r="J79">
            <v>0.49</v>
          </cell>
          <cell r="K79">
            <v>0.97</v>
          </cell>
          <cell r="L79">
            <v>0.38</v>
          </cell>
          <cell r="M79">
            <v>0.39</v>
          </cell>
          <cell r="N79">
            <v>0.77</v>
          </cell>
          <cell r="O79">
            <v>26664.91</v>
          </cell>
        </row>
        <row r="80">
          <cell r="B80">
            <v>0</v>
          </cell>
          <cell r="C80" t="str">
            <v>5.5.6</v>
          </cell>
          <cell r="D80" t="str">
            <v>SINAPI</v>
          </cell>
          <cell r="E80">
            <v>72943</v>
          </cell>
          <cell r="F80" t="str">
            <v>Pintura de Ligação com emulsão RR-2C</v>
          </cell>
          <cell r="G80">
            <v>29880</v>
          </cell>
          <cell r="H80" t="str">
            <v>M2</v>
          </cell>
          <cell r="I80">
            <v>0.73</v>
          </cell>
          <cell r="J80">
            <v>0.73</v>
          </cell>
          <cell r="K80">
            <v>1.46</v>
          </cell>
          <cell r="L80">
            <v>0.57999999999999996</v>
          </cell>
          <cell r="M80">
            <v>0.57999999999999996</v>
          </cell>
          <cell r="N80">
            <v>1.1599999999999999</v>
          </cell>
          <cell r="O80">
            <v>43624.800000000003</v>
          </cell>
        </row>
        <row r="81">
          <cell r="B81">
            <v>0</v>
          </cell>
          <cell r="C81" t="str">
            <v>5.5.7</v>
          </cell>
          <cell r="D81" t="str">
            <v>SINAPI</v>
          </cell>
          <cell r="E81">
            <v>72965</v>
          </cell>
          <cell r="F81" t="str">
            <v>Fabricação e aplicação de CBUQ para Recapeamento com CAP 50/70, espessura de 4,0cm, exclusive transporte</v>
          </cell>
          <cell r="G81">
            <v>3585.6</v>
          </cell>
          <cell r="H81" t="str">
            <v>T</v>
          </cell>
          <cell r="I81">
            <v>111.49000000000001</v>
          </cell>
          <cell r="J81">
            <v>111.5</v>
          </cell>
          <cell r="K81">
            <v>222.99</v>
          </cell>
          <cell r="L81">
            <v>88.320000000000007</v>
          </cell>
          <cell r="M81">
            <v>88.33</v>
          </cell>
          <cell r="N81">
            <v>176.65</v>
          </cell>
          <cell r="O81">
            <v>799552.94</v>
          </cell>
        </row>
        <row r="82">
          <cell r="B82">
            <v>0</v>
          </cell>
          <cell r="C82" t="str">
            <v>5.5.8</v>
          </cell>
          <cell r="D82" t="str">
            <v>Instrução de Serviço DNIT</v>
          </cell>
          <cell r="E82" t="str">
            <v>IS-02-2011 (Q)</v>
          </cell>
          <cell r="F82" t="str">
            <v xml:space="preserve">Transporte de Emulsão Asfáltica (CAP 50/70) DMT= 270 Km </v>
          </cell>
          <cell r="G82">
            <v>215.14</v>
          </cell>
          <cell r="H82" t="str">
            <v>T</v>
          </cell>
          <cell r="I82">
            <v>91.189999999999984</v>
          </cell>
          <cell r="J82">
            <v>91.2</v>
          </cell>
          <cell r="K82">
            <v>182.39</v>
          </cell>
          <cell r="L82">
            <v>72.240000000000009</v>
          </cell>
          <cell r="M82">
            <v>72.25</v>
          </cell>
          <cell r="N82">
            <v>144.49</v>
          </cell>
          <cell r="O82">
            <v>39239.379999999997</v>
          </cell>
        </row>
        <row r="83">
          <cell r="B83">
            <v>0</v>
          </cell>
          <cell r="C83" t="str">
            <v>5.5.9</v>
          </cell>
          <cell r="D83" t="str">
            <v>SINAPI</v>
          </cell>
          <cell r="E83">
            <v>83357</v>
          </cell>
          <cell r="F83" t="str">
            <v>Transporte local de massa asfáltica - pavimentação urbana - DMT=23Km</v>
          </cell>
          <cell r="G83">
            <v>34362</v>
          </cell>
          <cell r="H83" t="str">
            <v>M3XKM</v>
          </cell>
          <cell r="I83">
            <v>0.48</v>
          </cell>
          <cell r="J83">
            <v>0.49</v>
          </cell>
          <cell r="K83">
            <v>0.97</v>
          </cell>
          <cell r="L83">
            <v>0.38</v>
          </cell>
          <cell r="M83">
            <v>0.39</v>
          </cell>
          <cell r="N83">
            <v>0.77</v>
          </cell>
          <cell r="O83">
            <v>33331.14</v>
          </cell>
        </row>
        <row r="84">
          <cell r="B84">
            <v>0</v>
          </cell>
          <cell r="C84" t="str">
            <v>5.6</v>
          </cell>
          <cell r="D84">
            <v>0</v>
          </cell>
          <cell r="E84">
            <v>0</v>
          </cell>
          <cell r="F84" t="str">
            <v>Pavimento para Restauração - Pista de rolamento com revest. Bloco Intertravado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</row>
        <row r="85">
          <cell r="B85">
            <v>0</v>
          </cell>
          <cell r="C85" t="str">
            <v>5.6.1</v>
          </cell>
          <cell r="D85" t="str">
            <v>DAER</v>
          </cell>
          <cell r="E85">
            <v>548</v>
          </cell>
          <cell r="F85" t="str">
            <v>Remoção de Paralelepípedo - inclusive transporte</v>
          </cell>
          <cell r="G85">
            <v>6521.4</v>
          </cell>
          <cell r="H85" t="str">
            <v>M2</v>
          </cell>
          <cell r="I85">
            <v>2.23</v>
          </cell>
          <cell r="J85">
            <v>2.23</v>
          </cell>
          <cell r="K85">
            <v>4.46</v>
          </cell>
          <cell r="L85">
            <v>1.7599999999999998</v>
          </cell>
          <cell r="M85">
            <v>1.77</v>
          </cell>
          <cell r="N85">
            <v>3.53</v>
          </cell>
          <cell r="O85">
            <v>29085.439999999999</v>
          </cell>
        </row>
        <row r="86">
          <cell r="B86">
            <v>0</v>
          </cell>
          <cell r="C86" t="str">
            <v>5.6.2</v>
          </cell>
          <cell r="D86" t="str">
            <v>Composição</v>
          </cell>
          <cell r="E86" t="str">
            <v>JUN-010</v>
          </cell>
          <cell r="F86" t="str">
            <v>Reassentamento de pavimentação de paralelepipedo reaproveitado, sobre colchão de areia 10cm, rejuntado com areia - Excl. transporte de areia</v>
          </cell>
          <cell r="G86">
            <v>6521.4</v>
          </cell>
          <cell r="H86" t="str">
            <v>M2</v>
          </cell>
          <cell r="I86">
            <v>11.260000000000002</v>
          </cell>
          <cell r="J86">
            <v>11.27</v>
          </cell>
          <cell r="K86">
            <v>22.53</v>
          </cell>
          <cell r="L86">
            <v>8.9200000000000017</v>
          </cell>
          <cell r="M86">
            <v>8.93</v>
          </cell>
          <cell r="N86">
            <v>17.850000000000001</v>
          </cell>
          <cell r="O86">
            <v>146927.14000000001</v>
          </cell>
        </row>
        <row r="87">
          <cell r="B87">
            <v>0</v>
          </cell>
          <cell r="C87" t="str">
            <v>5.6.3</v>
          </cell>
          <cell r="D87" t="str">
            <v>SINAPI</v>
          </cell>
          <cell r="E87">
            <v>72887</v>
          </cell>
          <cell r="F87" t="str">
            <v>Transporte comercial de areia c/ caminhão basc. 6 M3, rodov. pavim.  - DMT = 9,8 km</v>
          </cell>
          <cell r="G87">
            <v>6390.97</v>
          </cell>
          <cell r="H87" t="str">
            <v>M3XKM</v>
          </cell>
          <cell r="I87">
            <v>0.53</v>
          </cell>
          <cell r="J87">
            <v>0.53</v>
          </cell>
          <cell r="K87">
            <v>1.06</v>
          </cell>
          <cell r="L87">
            <v>0.42</v>
          </cell>
          <cell r="M87">
            <v>0.42</v>
          </cell>
          <cell r="N87">
            <v>0.84</v>
          </cell>
          <cell r="O87">
            <v>6774.43</v>
          </cell>
        </row>
        <row r="88">
          <cell r="B88">
            <v>0</v>
          </cell>
          <cell r="C88" t="str">
            <v>5.7</v>
          </cell>
          <cell r="D88">
            <v>0</v>
          </cell>
          <cell r="E88">
            <v>0</v>
          </cell>
          <cell r="F88" t="str">
            <v>Capeamento sobre paralelepípedo (Canteiro Central c/ Revest. em Pedra Irregular)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</row>
        <row r="89">
          <cell r="B89">
            <v>0</v>
          </cell>
          <cell r="C89" t="str">
            <v>5.7.1</v>
          </cell>
          <cell r="D89" t="str">
            <v>SINAPI</v>
          </cell>
          <cell r="E89">
            <v>72943</v>
          </cell>
          <cell r="F89" t="str">
            <v>Pintura de Ligação para o recapeamento c/ emulsão RR-2C</v>
          </cell>
          <cell r="G89">
            <v>3645</v>
          </cell>
          <cell r="H89" t="str">
            <v>M2</v>
          </cell>
          <cell r="I89">
            <v>0.73</v>
          </cell>
          <cell r="J89">
            <v>0.73</v>
          </cell>
          <cell r="K89">
            <v>1.46</v>
          </cell>
          <cell r="L89">
            <v>0.57999999999999996</v>
          </cell>
          <cell r="M89">
            <v>0.57999999999999996</v>
          </cell>
          <cell r="N89">
            <v>1.1599999999999999</v>
          </cell>
          <cell r="O89">
            <v>5321.7</v>
          </cell>
        </row>
        <row r="90">
          <cell r="B90">
            <v>0</v>
          </cell>
          <cell r="C90" t="str">
            <v>5.7.2</v>
          </cell>
          <cell r="D90" t="str">
            <v>SINAPI</v>
          </cell>
          <cell r="E90">
            <v>72965</v>
          </cell>
          <cell r="F90" t="str">
            <v>Fabricação e aplicação de CBUQ com CAP 50/70, espessura de 3,0cm para a recapeamento, exclusive transporte</v>
          </cell>
          <cell r="G90">
            <v>262.44</v>
          </cell>
          <cell r="H90" t="str">
            <v>T</v>
          </cell>
          <cell r="I90">
            <v>111.49000000000001</v>
          </cell>
          <cell r="J90">
            <v>111.5</v>
          </cell>
          <cell r="K90">
            <v>222.99</v>
          </cell>
          <cell r="L90">
            <v>88.320000000000007</v>
          </cell>
          <cell r="M90">
            <v>88.33</v>
          </cell>
          <cell r="N90">
            <v>176.65</v>
          </cell>
          <cell r="O90">
            <v>58521.5</v>
          </cell>
        </row>
        <row r="91">
          <cell r="B91">
            <v>0</v>
          </cell>
          <cell r="C91" t="str">
            <v>5.7.3</v>
          </cell>
          <cell r="D91" t="str">
            <v>Instrução de Serviço DNIT</v>
          </cell>
          <cell r="E91" t="str">
            <v>IS-02-2011 (Q)</v>
          </cell>
          <cell r="F91" t="str">
            <v>Transporte de emulsão Asfáltica(CAP 50/70) DMT= 270Km</v>
          </cell>
          <cell r="G91">
            <v>15.75</v>
          </cell>
          <cell r="H91" t="str">
            <v>T</v>
          </cell>
          <cell r="I91">
            <v>91.189999999999984</v>
          </cell>
          <cell r="J91">
            <v>91.2</v>
          </cell>
          <cell r="K91">
            <v>182.39</v>
          </cell>
          <cell r="L91">
            <v>72.240000000000009</v>
          </cell>
          <cell r="M91">
            <v>72.25</v>
          </cell>
          <cell r="N91">
            <v>144.49</v>
          </cell>
          <cell r="O91">
            <v>2872.64</v>
          </cell>
        </row>
        <row r="92">
          <cell r="B92">
            <v>0</v>
          </cell>
          <cell r="C92" t="str">
            <v>5.7.4</v>
          </cell>
          <cell r="D92" t="str">
            <v>SINAPI</v>
          </cell>
          <cell r="E92">
            <v>83357</v>
          </cell>
          <cell r="F92" t="str">
            <v>Transporte Massa Asfáltica (DMT = 23 km)</v>
          </cell>
          <cell r="G92">
            <v>2515.0500000000002</v>
          </cell>
          <cell r="H92" t="str">
            <v>M3XKM</v>
          </cell>
          <cell r="I92">
            <v>0.48</v>
          </cell>
          <cell r="J92">
            <v>0.49</v>
          </cell>
          <cell r="K92">
            <v>0.97</v>
          </cell>
          <cell r="L92">
            <v>0.38</v>
          </cell>
          <cell r="M92">
            <v>0.39</v>
          </cell>
          <cell r="N92">
            <v>0.77</v>
          </cell>
          <cell r="O92">
            <v>2439.6</v>
          </cell>
        </row>
        <row r="93">
          <cell r="B93">
            <v>0</v>
          </cell>
          <cell r="C93" t="str">
            <v>5.7.5</v>
          </cell>
          <cell r="D93" t="str">
            <v>SINAPI</v>
          </cell>
          <cell r="E93">
            <v>72943</v>
          </cell>
          <cell r="F93" t="str">
            <v>Pintura de Ligação para o recapeamento c/ emulsão RR-2C</v>
          </cell>
          <cell r="G93">
            <v>3645</v>
          </cell>
          <cell r="H93" t="str">
            <v>M2</v>
          </cell>
          <cell r="I93">
            <v>0.73</v>
          </cell>
          <cell r="J93">
            <v>0.73</v>
          </cell>
          <cell r="K93">
            <v>1.46</v>
          </cell>
          <cell r="L93">
            <v>0.57999999999999996</v>
          </cell>
          <cell r="M93">
            <v>0.57999999999999996</v>
          </cell>
          <cell r="N93">
            <v>1.1599999999999999</v>
          </cell>
          <cell r="O93">
            <v>5321.7</v>
          </cell>
        </row>
        <row r="94">
          <cell r="B94">
            <v>0</v>
          </cell>
          <cell r="C94" t="str">
            <v>5.7.6</v>
          </cell>
          <cell r="D94" t="str">
            <v>SINAPI</v>
          </cell>
          <cell r="E94">
            <v>72965</v>
          </cell>
          <cell r="F94" t="str">
            <v>Fabricação e aplicação de CBUQ com CAP 50/70, espessura de 5,0cm para a recapeamento, exclusive transporte</v>
          </cell>
          <cell r="G94">
            <v>437.4</v>
          </cell>
          <cell r="H94" t="str">
            <v>T</v>
          </cell>
          <cell r="I94">
            <v>111.49000000000001</v>
          </cell>
          <cell r="J94">
            <v>111.5</v>
          </cell>
          <cell r="K94">
            <v>222.99</v>
          </cell>
          <cell r="L94">
            <v>88.320000000000007</v>
          </cell>
          <cell r="M94">
            <v>88.33</v>
          </cell>
          <cell r="N94">
            <v>176.65</v>
          </cell>
          <cell r="O94">
            <v>97535.83</v>
          </cell>
        </row>
        <row r="95">
          <cell r="B95">
            <v>0</v>
          </cell>
          <cell r="C95" t="str">
            <v>5.7.7</v>
          </cell>
          <cell r="D95" t="str">
            <v>Instrução de Serviço DNIT</v>
          </cell>
          <cell r="E95" t="str">
            <v>IS-02-2011 (Q)</v>
          </cell>
          <cell r="F95" t="str">
            <v>Transporte de emulsão Asfáltica(CAP 50/70) DMT= 270Km</v>
          </cell>
          <cell r="G95">
            <v>26.24</v>
          </cell>
          <cell r="H95" t="str">
            <v>T</v>
          </cell>
          <cell r="I95">
            <v>91.189999999999984</v>
          </cell>
          <cell r="J95">
            <v>91.2</v>
          </cell>
          <cell r="K95">
            <v>182.39</v>
          </cell>
          <cell r="L95">
            <v>72.240000000000009</v>
          </cell>
          <cell r="M95">
            <v>72.25</v>
          </cell>
          <cell r="N95">
            <v>144.49</v>
          </cell>
          <cell r="O95">
            <v>4785.91</v>
          </cell>
        </row>
        <row r="96">
          <cell r="B96">
            <v>0</v>
          </cell>
          <cell r="C96" t="str">
            <v>5.7.8</v>
          </cell>
          <cell r="D96" t="str">
            <v>SINAPI</v>
          </cell>
          <cell r="E96">
            <v>83357</v>
          </cell>
          <cell r="F96" t="str">
            <v>Transporte Massa Asfáltica (DMT = 23 km)</v>
          </cell>
          <cell r="G96">
            <v>4191.75</v>
          </cell>
          <cell r="H96" t="str">
            <v>M3XKM</v>
          </cell>
          <cell r="I96">
            <v>0.48</v>
          </cell>
          <cell r="J96">
            <v>0.49</v>
          </cell>
          <cell r="K96">
            <v>0.97</v>
          </cell>
          <cell r="L96">
            <v>0.38</v>
          </cell>
          <cell r="M96">
            <v>0.39</v>
          </cell>
          <cell r="N96">
            <v>0.77</v>
          </cell>
          <cell r="O96">
            <v>4066</v>
          </cell>
        </row>
        <row r="97"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 t="str">
            <v>Subtotal de Pavimentação/Restauração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4701477.9899999993</v>
          </cell>
        </row>
        <row r="98"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</row>
        <row r="99">
          <cell r="B99" t="str">
            <v>C.6</v>
          </cell>
          <cell r="C99">
            <v>0</v>
          </cell>
          <cell r="D99" t="str">
            <v>FONTE</v>
          </cell>
          <cell r="E99" t="str">
            <v>CÓDIGO</v>
          </cell>
          <cell r="F99" t="str">
            <v>DRENAGEM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</row>
        <row r="100">
          <cell r="B100">
            <v>0</v>
          </cell>
          <cell r="C100" t="str">
            <v>6.1</v>
          </cell>
          <cell r="D100">
            <v>0</v>
          </cell>
          <cell r="E100">
            <v>0</v>
          </cell>
          <cell r="F100" t="str">
            <v>TRECHO 01 - Entre as Estacas 0+000 e  0+780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</row>
        <row r="101">
          <cell r="B101">
            <v>0</v>
          </cell>
          <cell r="C101" t="str">
            <v>6.1.1</v>
          </cell>
          <cell r="D101">
            <v>0</v>
          </cell>
          <cell r="E101">
            <v>0</v>
          </cell>
          <cell r="F101" t="str">
            <v>SUBSTITUIÇÕES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</row>
        <row r="102">
          <cell r="B102">
            <v>0</v>
          </cell>
          <cell r="C102" t="str">
            <v>6.1.1.1</v>
          </cell>
          <cell r="D102" t="str">
            <v>Composição</v>
          </cell>
          <cell r="E102" t="str">
            <v>FEV-002</v>
          </cell>
          <cell r="F102" t="str">
            <v>Remoção de boca de lobo</v>
          </cell>
          <cell r="G102">
            <v>13</v>
          </cell>
          <cell r="H102" t="str">
            <v>UN</v>
          </cell>
          <cell r="I102">
            <v>66.62</v>
          </cell>
          <cell r="J102">
            <v>66.62</v>
          </cell>
          <cell r="K102">
            <v>133.24</v>
          </cell>
          <cell r="L102">
            <v>52.77488000000001</v>
          </cell>
          <cell r="M102">
            <v>52.78</v>
          </cell>
          <cell r="N102">
            <v>105.55488000000001</v>
          </cell>
          <cell r="O102">
            <v>1732.12</v>
          </cell>
        </row>
        <row r="103">
          <cell r="B103">
            <v>0</v>
          </cell>
          <cell r="C103" t="str">
            <v>6.1.1.2</v>
          </cell>
          <cell r="D103" t="str">
            <v>SINAPI</v>
          </cell>
          <cell r="E103">
            <v>83659</v>
          </cell>
          <cell r="F103" t="str">
            <v>Boca-de-Lobo Nova máxima eficiência alvenaria 20cm H=1,50m D=0,80m - conforme projeto</v>
          </cell>
          <cell r="G103">
            <v>13</v>
          </cell>
          <cell r="H103" t="str">
            <v>UN</v>
          </cell>
          <cell r="I103">
            <v>380.43</v>
          </cell>
          <cell r="J103">
            <v>380.43</v>
          </cell>
          <cell r="K103">
            <v>760.86</v>
          </cell>
          <cell r="L103">
            <v>301.38</v>
          </cell>
          <cell r="M103">
            <v>301.38</v>
          </cell>
          <cell r="N103">
            <v>602.76</v>
          </cell>
          <cell r="O103">
            <v>9891.18</v>
          </cell>
        </row>
        <row r="104">
          <cell r="B104">
            <v>0</v>
          </cell>
          <cell r="C104" t="str">
            <v>6.1.1.3</v>
          </cell>
          <cell r="D104" t="str">
            <v>Composição</v>
          </cell>
          <cell r="E104" t="str">
            <v>FEV-003</v>
          </cell>
          <cell r="F104" t="str">
            <v>Remoção de caixa de inspeção</v>
          </cell>
          <cell r="G104">
            <v>8</v>
          </cell>
          <cell r="H104" t="str">
            <v>UN</v>
          </cell>
          <cell r="I104">
            <v>84.15</v>
          </cell>
          <cell r="J104">
            <v>84.16</v>
          </cell>
          <cell r="K104">
            <v>168.31</v>
          </cell>
          <cell r="L104">
            <v>66.662480000000002</v>
          </cell>
          <cell r="M104">
            <v>66.67</v>
          </cell>
          <cell r="N104">
            <v>133.33248</v>
          </cell>
          <cell r="O104">
            <v>1346.48</v>
          </cell>
        </row>
        <row r="105">
          <cell r="B105">
            <v>0</v>
          </cell>
          <cell r="C105" t="str">
            <v>6.1.1.4</v>
          </cell>
          <cell r="D105" t="str">
            <v>DAER</v>
          </cell>
          <cell r="E105">
            <v>2300</v>
          </cell>
          <cell r="F105" t="str">
            <v>Caixa de Inspeção Nova</v>
          </cell>
          <cell r="G105">
            <v>8</v>
          </cell>
          <cell r="H105" t="str">
            <v>UN</v>
          </cell>
          <cell r="I105">
            <v>510.93</v>
          </cell>
          <cell r="J105">
            <v>510.93</v>
          </cell>
          <cell r="K105">
            <v>1021.86</v>
          </cell>
          <cell r="L105">
            <v>404.76</v>
          </cell>
          <cell r="M105">
            <v>404.76</v>
          </cell>
          <cell r="N105">
            <v>809.52</v>
          </cell>
          <cell r="O105">
            <v>8174.88</v>
          </cell>
        </row>
        <row r="106">
          <cell r="B106">
            <v>0</v>
          </cell>
          <cell r="C106" t="str">
            <v>6.1.1.5</v>
          </cell>
          <cell r="D106" t="str">
            <v>SINAPI</v>
          </cell>
          <cell r="E106">
            <v>6171</v>
          </cell>
          <cell r="F106" t="str">
            <v>Substituição de tampa de boca de lobo</v>
          </cell>
          <cell r="G106">
            <v>1</v>
          </cell>
          <cell r="H106" t="str">
            <v>UN</v>
          </cell>
          <cell r="I106">
            <v>11.46</v>
          </cell>
          <cell r="J106">
            <v>11.46</v>
          </cell>
          <cell r="K106">
            <v>22.92</v>
          </cell>
          <cell r="L106">
            <v>9.08</v>
          </cell>
          <cell r="M106">
            <v>9.08</v>
          </cell>
          <cell r="N106">
            <v>18.16</v>
          </cell>
          <cell r="O106">
            <v>22.92</v>
          </cell>
        </row>
        <row r="107">
          <cell r="B107">
            <v>0</v>
          </cell>
          <cell r="C107" t="str">
            <v>6.1.1.6</v>
          </cell>
          <cell r="D107" t="str">
            <v>DAER</v>
          </cell>
          <cell r="E107">
            <v>2673</v>
          </cell>
          <cell r="F107" t="str">
            <v>Remoção de tubulação de concreto, DN 600 mm</v>
          </cell>
          <cell r="G107">
            <v>298.68</v>
          </cell>
          <cell r="H107" t="str">
            <v>M</v>
          </cell>
          <cell r="I107">
            <v>9.8400000000000016</v>
          </cell>
          <cell r="J107">
            <v>9.85</v>
          </cell>
          <cell r="K107">
            <v>19.690000000000001</v>
          </cell>
          <cell r="L107">
            <v>7.8</v>
          </cell>
          <cell r="M107">
            <v>7.8</v>
          </cell>
          <cell r="N107">
            <v>15.6</v>
          </cell>
          <cell r="O107">
            <v>5881.01</v>
          </cell>
        </row>
        <row r="108">
          <cell r="B108">
            <v>0</v>
          </cell>
          <cell r="C108" t="str">
            <v>6.1.1.7</v>
          </cell>
          <cell r="D108" t="str">
            <v>SINAPI</v>
          </cell>
          <cell r="E108" t="str">
            <v>INS_7750</v>
          </cell>
          <cell r="F108" t="str">
            <v>Tubo concreto armado p/ rede pluvial DN 800mm</v>
          </cell>
          <cell r="G108">
            <v>298.68</v>
          </cell>
          <cell r="H108" t="str">
            <v>M</v>
          </cell>
          <cell r="I108">
            <v>103.96999999999998</v>
          </cell>
          <cell r="J108">
            <v>103.98</v>
          </cell>
          <cell r="K108">
            <v>207.95</v>
          </cell>
          <cell r="L108">
            <v>82.37</v>
          </cell>
          <cell r="M108">
            <v>82.37</v>
          </cell>
          <cell r="N108">
            <v>164.74</v>
          </cell>
          <cell r="O108">
            <v>62110.51</v>
          </cell>
        </row>
        <row r="109">
          <cell r="B109">
            <v>0</v>
          </cell>
          <cell r="C109" t="str">
            <v>6.1.1.8</v>
          </cell>
          <cell r="D109" t="str">
            <v>SINAPI</v>
          </cell>
          <cell r="E109">
            <v>73720</v>
          </cell>
          <cell r="F109" t="str">
            <v>ASSENTAMENTO DE TUBOS DE CONCRETO DIAMETRO = 800MM, SIMPLES OU ARMADO,JUNTA EM ARGAMASSA 1:3 CIMENTO:AREIA</v>
          </cell>
          <cell r="G109">
            <v>298.68</v>
          </cell>
          <cell r="H109" t="str">
            <v>M</v>
          </cell>
          <cell r="I109">
            <v>49.79</v>
          </cell>
          <cell r="J109">
            <v>49.79</v>
          </cell>
          <cell r="K109">
            <v>99.58</v>
          </cell>
          <cell r="L109">
            <v>39.44</v>
          </cell>
          <cell r="M109">
            <v>39.450000000000003</v>
          </cell>
          <cell r="N109">
            <v>78.89</v>
          </cell>
          <cell r="O109">
            <v>29742.55</v>
          </cell>
        </row>
        <row r="110">
          <cell r="B110">
            <v>0</v>
          </cell>
          <cell r="C110" t="str">
            <v>6.1.1.9</v>
          </cell>
          <cell r="D110" t="str">
            <v>SINAPI</v>
          </cell>
          <cell r="E110">
            <v>73692</v>
          </cell>
          <cell r="F110" t="str">
            <v xml:space="preserve">LASTRO DE AREIA MEDIA </v>
          </cell>
          <cell r="G110">
            <v>17.920000000000002</v>
          </cell>
          <cell r="H110" t="str">
            <v>M3</v>
          </cell>
          <cell r="I110">
            <v>56.750000000000007</v>
          </cell>
          <cell r="J110">
            <v>56.76</v>
          </cell>
          <cell r="K110">
            <v>113.51</v>
          </cell>
          <cell r="L110">
            <v>44.96</v>
          </cell>
          <cell r="M110">
            <v>44.96</v>
          </cell>
          <cell r="N110">
            <v>89.92</v>
          </cell>
          <cell r="O110">
            <v>2034.1</v>
          </cell>
        </row>
        <row r="111">
          <cell r="B111">
            <v>0</v>
          </cell>
          <cell r="C111" t="str">
            <v>6.1.1.10</v>
          </cell>
          <cell r="D111" t="str">
            <v>SINAPI</v>
          </cell>
          <cell r="E111">
            <v>72887</v>
          </cell>
          <cell r="F111" t="str">
            <v>Transporte (frete) de areia para lastro, excl. areia - DMT = 9,8km</v>
          </cell>
          <cell r="G111">
            <v>175.62</v>
          </cell>
          <cell r="H111" t="str">
            <v>M3XKM</v>
          </cell>
          <cell r="I111">
            <v>0.53</v>
          </cell>
          <cell r="J111">
            <v>0.53</v>
          </cell>
          <cell r="K111">
            <v>1.06</v>
          </cell>
          <cell r="L111">
            <v>0.42</v>
          </cell>
          <cell r="M111">
            <v>0.42</v>
          </cell>
          <cell r="N111">
            <v>0.84</v>
          </cell>
          <cell r="O111">
            <v>186.16</v>
          </cell>
        </row>
        <row r="112">
          <cell r="B112">
            <v>0</v>
          </cell>
          <cell r="C112" t="str">
            <v>6.1.1.11</v>
          </cell>
          <cell r="D112">
            <v>0</v>
          </cell>
          <cell r="E112">
            <v>0</v>
          </cell>
          <cell r="F112" t="str">
            <v>Escavação Mecânica de Valas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</row>
        <row r="113">
          <cell r="B113">
            <v>0</v>
          </cell>
          <cell r="C113" t="str">
            <v>6.1.1.11.1</v>
          </cell>
          <cell r="D113" t="str">
            <v>SINAPI</v>
          </cell>
          <cell r="E113">
            <v>73576</v>
          </cell>
          <cell r="F113" t="str">
            <v>Escav. Mec. (escav. Hidr.) Vala Escor. Prof=1,5 à 3,0m Mat 1a. cat.</v>
          </cell>
          <cell r="G113">
            <v>698.91</v>
          </cell>
          <cell r="H113" t="str">
            <v>M3</v>
          </cell>
          <cell r="I113">
            <v>2.5300000000000002</v>
          </cell>
          <cell r="J113">
            <v>2.54</v>
          </cell>
          <cell r="K113">
            <v>5.07</v>
          </cell>
          <cell r="L113">
            <v>2.0099999999999998</v>
          </cell>
          <cell r="M113">
            <v>2.0099999999999998</v>
          </cell>
          <cell r="N113">
            <v>4.0199999999999996</v>
          </cell>
          <cell r="O113">
            <v>3543.47</v>
          </cell>
        </row>
        <row r="114">
          <cell r="B114">
            <v>0</v>
          </cell>
          <cell r="C114" t="str">
            <v>6.1.1.11.2</v>
          </cell>
          <cell r="D114" t="str">
            <v>SINAPI</v>
          </cell>
          <cell r="E114">
            <v>83868</v>
          </cell>
          <cell r="F114" t="str">
            <v>Escoramento de valas contínuo</v>
          </cell>
          <cell r="G114">
            <v>1105.1199999999999</v>
          </cell>
          <cell r="H114" t="str">
            <v>M2</v>
          </cell>
          <cell r="I114">
            <v>30.83</v>
          </cell>
          <cell r="J114">
            <v>30.83</v>
          </cell>
          <cell r="K114">
            <v>61.66</v>
          </cell>
          <cell r="L114">
            <v>24.42</v>
          </cell>
          <cell r="M114">
            <v>24.43</v>
          </cell>
          <cell r="N114">
            <v>48.85</v>
          </cell>
          <cell r="O114">
            <v>68141.7</v>
          </cell>
        </row>
        <row r="115">
          <cell r="B115">
            <v>0</v>
          </cell>
          <cell r="C115" t="str">
            <v>6.1.1.11.3</v>
          </cell>
          <cell r="D115" t="str">
            <v>SINAPI</v>
          </cell>
          <cell r="E115" t="str">
            <v>74010/001</v>
          </cell>
          <cell r="F115" t="str">
            <v>Carga e descarga mecanizada de solo escavado</v>
          </cell>
          <cell r="G115">
            <v>698.91</v>
          </cell>
          <cell r="H115" t="str">
            <v>M3</v>
          </cell>
          <cell r="I115">
            <v>0.89</v>
          </cell>
          <cell r="J115">
            <v>0.89</v>
          </cell>
          <cell r="K115">
            <v>1.78</v>
          </cell>
          <cell r="L115">
            <v>0.7</v>
          </cell>
          <cell r="M115">
            <v>0.71</v>
          </cell>
          <cell r="N115">
            <v>1.41</v>
          </cell>
          <cell r="O115">
            <v>1244.06</v>
          </cell>
        </row>
        <row r="116">
          <cell r="B116">
            <v>0</v>
          </cell>
          <cell r="C116" t="str">
            <v>6.1.1.11.4</v>
          </cell>
          <cell r="D116" t="str">
            <v>SINAPI</v>
          </cell>
          <cell r="E116">
            <v>72881</v>
          </cell>
          <cell r="F116" t="str">
            <v>Transporte local com caminhão basculante (Bota-fora) - DMT = 8,43 km</v>
          </cell>
          <cell r="G116">
            <v>5891.81</v>
          </cell>
          <cell r="H116" t="str">
            <v>M3XKM</v>
          </cell>
          <cell r="I116">
            <v>0.7</v>
          </cell>
          <cell r="J116">
            <v>0.7</v>
          </cell>
          <cell r="K116">
            <v>1.4</v>
          </cell>
          <cell r="L116">
            <v>0.55000000000000004</v>
          </cell>
          <cell r="M116">
            <v>0.56000000000000005</v>
          </cell>
          <cell r="N116">
            <v>1.1100000000000001</v>
          </cell>
          <cell r="O116">
            <v>8248.5300000000007</v>
          </cell>
        </row>
        <row r="117">
          <cell r="B117">
            <v>0</v>
          </cell>
          <cell r="C117" t="str">
            <v>6.1.1.12</v>
          </cell>
          <cell r="D117">
            <v>0</v>
          </cell>
          <cell r="E117">
            <v>0</v>
          </cell>
          <cell r="F117" t="str">
            <v>Recomposição com material de empréstimo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</row>
        <row r="118">
          <cell r="B118">
            <v>0</v>
          </cell>
          <cell r="C118" t="str">
            <v>6.1.1.12.1</v>
          </cell>
          <cell r="D118" t="str">
            <v>SINAPI</v>
          </cell>
          <cell r="E118">
            <v>73576</v>
          </cell>
          <cell r="F118" t="str">
            <v>Escavação de material de empréstimo p/ aterro</v>
          </cell>
          <cell r="G118">
            <v>740.85</v>
          </cell>
          <cell r="H118" t="str">
            <v>M3</v>
          </cell>
          <cell r="I118">
            <v>2.5300000000000002</v>
          </cell>
          <cell r="J118">
            <v>2.54</v>
          </cell>
          <cell r="K118">
            <v>5.07</v>
          </cell>
          <cell r="L118">
            <v>2.0099999999999998</v>
          </cell>
          <cell r="M118">
            <v>2.0099999999999998</v>
          </cell>
          <cell r="N118">
            <v>4.0199999999999996</v>
          </cell>
          <cell r="O118">
            <v>3756.11</v>
          </cell>
        </row>
        <row r="119">
          <cell r="B119">
            <v>0</v>
          </cell>
          <cell r="C119" t="str">
            <v>6.1.1.12.2</v>
          </cell>
          <cell r="D119" t="str">
            <v>SINAPI</v>
          </cell>
          <cell r="E119" t="str">
            <v>74010/001</v>
          </cell>
          <cell r="F119" t="str">
            <v>Carga e descarga mecanizada de material de empréstimo</v>
          </cell>
          <cell r="G119">
            <v>740.85</v>
          </cell>
          <cell r="H119" t="str">
            <v>M3</v>
          </cell>
          <cell r="I119">
            <v>0.89</v>
          </cell>
          <cell r="J119">
            <v>0.89</v>
          </cell>
          <cell r="K119">
            <v>1.78</v>
          </cell>
          <cell r="L119">
            <v>0.7</v>
          </cell>
          <cell r="M119">
            <v>0.71</v>
          </cell>
          <cell r="N119">
            <v>1.41</v>
          </cell>
          <cell r="O119">
            <v>1318.71</v>
          </cell>
        </row>
        <row r="120">
          <cell r="B120">
            <v>0</v>
          </cell>
          <cell r="C120" t="str">
            <v>6.1.1.12.3</v>
          </cell>
          <cell r="D120" t="str">
            <v>SINAPI</v>
          </cell>
          <cell r="E120">
            <v>72887</v>
          </cell>
          <cell r="F120" t="str">
            <v>Transporte de material de empréstimo p/ aterro (DMT=20km)</v>
          </cell>
          <cell r="G120">
            <v>14817</v>
          </cell>
          <cell r="H120" t="str">
            <v>M3XKM</v>
          </cell>
          <cell r="I120">
            <v>0.53</v>
          </cell>
          <cell r="J120">
            <v>0.53</v>
          </cell>
          <cell r="K120">
            <v>1.06</v>
          </cell>
          <cell r="L120">
            <v>0.42</v>
          </cell>
          <cell r="M120">
            <v>0.42</v>
          </cell>
          <cell r="N120">
            <v>0.84</v>
          </cell>
          <cell r="O120">
            <v>15706.02</v>
          </cell>
        </row>
        <row r="121">
          <cell r="B121">
            <v>0</v>
          </cell>
          <cell r="C121" t="str">
            <v>6.1.1.12.4</v>
          </cell>
          <cell r="D121" t="str">
            <v>SINAPI</v>
          </cell>
          <cell r="E121" t="str">
            <v>73964/006</v>
          </cell>
          <cell r="F121" t="str">
            <v>Reaterro de vala com compactação manual</v>
          </cell>
          <cell r="G121">
            <v>740.85</v>
          </cell>
          <cell r="H121" t="str">
            <v>M3</v>
          </cell>
          <cell r="I121">
            <v>22.519999999999996</v>
          </cell>
          <cell r="J121">
            <v>22.53</v>
          </cell>
          <cell r="K121">
            <v>45.05</v>
          </cell>
          <cell r="L121">
            <v>17.839999999999996</v>
          </cell>
          <cell r="M121">
            <v>17.850000000000001</v>
          </cell>
          <cell r="N121">
            <v>35.69</v>
          </cell>
          <cell r="O121">
            <v>33375.29</v>
          </cell>
        </row>
        <row r="122">
          <cell r="B122">
            <v>0</v>
          </cell>
          <cell r="C122" t="str">
            <v>6.1.1.12.5</v>
          </cell>
          <cell r="D122" t="str">
            <v>Composição</v>
          </cell>
          <cell r="E122" t="str">
            <v>MAI-002T</v>
          </cell>
          <cell r="F122" t="str">
            <v>Passeio em concreto 20 MPa, esp. 5 cm, lastro de brita 10 cm, junta serrada com polimento - Incluso transporte</v>
          </cell>
          <cell r="G122">
            <v>276.54000000000002</v>
          </cell>
          <cell r="H122" t="str">
            <v>M2</v>
          </cell>
          <cell r="I122">
            <v>28.43</v>
          </cell>
          <cell r="J122">
            <v>28.43</v>
          </cell>
          <cell r="K122">
            <v>56.86</v>
          </cell>
          <cell r="L122">
            <v>22.523999999999997</v>
          </cell>
          <cell r="M122">
            <v>22.52</v>
          </cell>
          <cell r="N122">
            <v>45.043999999999997</v>
          </cell>
          <cell r="O122">
            <v>15724.06</v>
          </cell>
        </row>
        <row r="123">
          <cell r="B123">
            <v>0</v>
          </cell>
          <cell r="C123" t="str">
            <v>6.1.2</v>
          </cell>
          <cell r="D123">
            <v>0</v>
          </cell>
          <cell r="E123">
            <v>0</v>
          </cell>
          <cell r="F123" t="str">
            <v>IMPLANTAÇÕES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</row>
        <row r="124">
          <cell r="B124">
            <v>0</v>
          </cell>
          <cell r="C124" t="str">
            <v>6.1.2.1</v>
          </cell>
          <cell r="D124" t="str">
            <v>SINAPI</v>
          </cell>
          <cell r="E124">
            <v>83659</v>
          </cell>
          <cell r="F124" t="str">
            <v>Boca de lobo em alvenaria tijolo maciço, revest. c/ argamassa de cimento:areia 1:3, sobre lastro de concreto 10cm e tampa de concreto armado</v>
          </cell>
          <cell r="G124">
            <v>38</v>
          </cell>
          <cell r="H124" t="str">
            <v>UN</v>
          </cell>
          <cell r="I124">
            <v>380.43</v>
          </cell>
          <cell r="J124">
            <v>380.43</v>
          </cell>
          <cell r="K124">
            <v>760.86</v>
          </cell>
          <cell r="L124">
            <v>301.38</v>
          </cell>
          <cell r="M124">
            <v>301.38</v>
          </cell>
          <cell r="N124">
            <v>602.76</v>
          </cell>
          <cell r="O124">
            <v>28912.68</v>
          </cell>
        </row>
        <row r="125">
          <cell r="B125">
            <v>0</v>
          </cell>
          <cell r="C125" t="str">
            <v>6.1.2.2</v>
          </cell>
          <cell r="D125" t="str">
            <v>DAER</v>
          </cell>
          <cell r="E125">
            <v>2300</v>
          </cell>
          <cell r="F125" t="str">
            <v>Caixa de Inspeção</v>
          </cell>
          <cell r="G125">
            <v>16</v>
          </cell>
          <cell r="H125" t="str">
            <v>UN</v>
          </cell>
          <cell r="I125">
            <v>510.93</v>
          </cell>
          <cell r="J125">
            <v>510.93</v>
          </cell>
          <cell r="K125">
            <v>1021.86</v>
          </cell>
          <cell r="L125">
            <v>404.76</v>
          </cell>
          <cell r="M125">
            <v>404.76</v>
          </cell>
          <cell r="N125">
            <v>809.52</v>
          </cell>
          <cell r="O125">
            <v>16349.76</v>
          </cell>
        </row>
        <row r="126">
          <cell r="B126">
            <v>0</v>
          </cell>
          <cell r="C126" t="str">
            <v>6.1.2.3</v>
          </cell>
          <cell r="D126" t="str">
            <v>SINAPI</v>
          </cell>
          <cell r="E126" t="str">
            <v>INS_7725</v>
          </cell>
          <cell r="F126" t="str">
            <v>Tubo concreto armado p/ rede pluvial DN 600mm</v>
          </cell>
          <cell r="G126">
            <v>183.6</v>
          </cell>
          <cell r="H126" t="str">
            <v>M</v>
          </cell>
          <cell r="I126">
            <v>65.320000000000007</v>
          </cell>
          <cell r="J126">
            <v>65.33</v>
          </cell>
          <cell r="K126">
            <v>130.65</v>
          </cell>
          <cell r="L126">
            <v>51.75</v>
          </cell>
          <cell r="M126">
            <v>51.75</v>
          </cell>
          <cell r="N126">
            <v>103.5</v>
          </cell>
          <cell r="O126">
            <v>23987.34</v>
          </cell>
        </row>
        <row r="127">
          <cell r="B127">
            <v>0</v>
          </cell>
          <cell r="C127" t="str">
            <v>6.1.2.4</v>
          </cell>
          <cell r="D127" t="str">
            <v>SINAPI</v>
          </cell>
          <cell r="E127">
            <v>73722</v>
          </cell>
          <cell r="F127" t="str">
            <v>ASSENTAMENTO DE TUBOS DE CONCRETO DIAMETRO = 600MM, SIMPLES OU ARMADO,JUNTA EM ARGAMASSA 1:3 CIMENTO:AREIA</v>
          </cell>
          <cell r="G127">
            <v>183.6</v>
          </cell>
          <cell r="H127" t="str">
            <v>M</v>
          </cell>
          <cell r="I127">
            <v>24.04</v>
          </cell>
          <cell r="J127">
            <v>24.04</v>
          </cell>
          <cell r="K127">
            <v>48.08</v>
          </cell>
          <cell r="L127">
            <v>19.040000000000003</v>
          </cell>
          <cell r="M127">
            <v>19.05</v>
          </cell>
          <cell r="N127">
            <v>38.090000000000003</v>
          </cell>
          <cell r="O127">
            <v>8827.49</v>
          </cell>
        </row>
        <row r="128">
          <cell r="B128">
            <v>0</v>
          </cell>
          <cell r="C128" t="str">
            <v>6.1.2.5</v>
          </cell>
          <cell r="D128" t="str">
            <v>SINAPI</v>
          </cell>
          <cell r="E128">
            <v>5622</v>
          </cell>
          <cell r="F128" t="str">
            <v>Compactação e Regularização Manual do terreno com soquete</v>
          </cell>
          <cell r="G128">
            <v>110.16</v>
          </cell>
          <cell r="H128" t="str">
            <v>M2</v>
          </cell>
          <cell r="I128">
            <v>2.4700000000000002</v>
          </cell>
          <cell r="J128">
            <v>2.48</v>
          </cell>
          <cell r="K128">
            <v>4.95</v>
          </cell>
          <cell r="L128">
            <v>1.96</v>
          </cell>
          <cell r="M128">
            <v>1.96</v>
          </cell>
          <cell r="N128">
            <v>3.92</v>
          </cell>
          <cell r="O128">
            <v>545.29</v>
          </cell>
        </row>
        <row r="129">
          <cell r="B129">
            <v>0</v>
          </cell>
          <cell r="C129" t="str">
            <v>6.1.2.6</v>
          </cell>
          <cell r="D129" t="str">
            <v>SINAPI</v>
          </cell>
          <cell r="E129">
            <v>73692</v>
          </cell>
          <cell r="F129" t="str">
            <v xml:space="preserve">LASTRO DE AREIA MEDIA </v>
          </cell>
          <cell r="G129">
            <v>5.51</v>
          </cell>
          <cell r="H129" t="str">
            <v>M3</v>
          </cell>
          <cell r="I129">
            <v>56.750000000000007</v>
          </cell>
          <cell r="J129">
            <v>56.76</v>
          </cell>
          <cell r="K129">
            <v>113.51</v>
          </cell>
          <cell r="L129">
            <v>44.96</v>
          </cell>
          <cell r="M129">
            <v>44.96</v>
          </cell>
          <cell r="N129">
            <v>89.92</v>
          </cell>
          <cell r="O129">
            <v>625.44000000000005</v>
          </cell>
        </row>
        <row r="130">
          <cell r="B130">
            <v>0</v>
          </cell>
          <cell r="C130" t="str">
            <v>6.1.2.7</v>
          </cell>
          <cell r="D130" t="str">
            <v>SINAPI</v>
          </cell>
          <cell r="E130">
            <v>72887</v>
          </cell>
          <cell r="F130" t="str">
            <v>Transporte (frete) de areia para lastro, excl. areia - DMT = 9,8km</v>
          </cell>
          <cell r="G130">
            <v>53.98</v>
          </cell>
          <cell r="H130" t="str">
            <v>M3XKM</v>
          </cell>
          <cell r="I130">
            <v>0.53</v>
          </cell>
          <cell r="J130">
            <v>0.53</v>
          </cell>
          <cell r="K130">
            <v>1.06</v>
          </cell>
          <cell r="L130">
            <v>0.42</v>
          </cell>
          <cell r="M130">
            <v>0.42</v>
          </cell>
          <cell r="N130">
            <v>0.84</v>
          </cell>
          <cell r="O130">
            <v>57.22</v>
          </cell>
        </row>
        <row r="131">
          <cell r="B131">
            <v>0</v>
          </cell>
          <cell r="C131" t="str">
            <v>6.1.2.8</v>
          </cell>
          <cell r="D131" t="str">
            <v>SINAPI</v>
          </cell>
          <cell r="E131" t="str">
            <v>INS_7750</v>
          </cell>
          <cell r="F131" t="str">
            <v>Tubo concreto armado p/ rede pluvial DN 800mm</v>
          </cell>
          <cell r="G131">
            <v>404.9</v>
          </cell>
          <cell r="H131" t="str">
            <v>M</v>
          </cell>
          <cell r="I131">
            <v>103.96999999999998</v>
          </cell>
          <cell r="J131">
            <v>103.98</v>
          </cell>
          <cell r="K131">
            <v>207.95</v>
          </cell>
          <cell r="L131">
            <v>82.37</v>
          </cell>
          <cell r="M131">
            <v>82.37</v>
          </cell>
          <cell r="N131">
            <v>164.74</v>
          </cell>
          <cell r="O131">
            <v>84198.96</v>
          </cell>
        </row>
        <row r="132">
          <cell r="B132">
            <v>0</v>
          </cell>
          <cell r="C132" t="str">
            <v>6.1.2.9</v>
          </cell>
          <cell r="D132" t="str">
            <v>SINAPI</v>
          </cell>
          <cell r="E132">
            <v>73720</v>
          </cell>
          <cell r="F132" t="str">
            <v>ASSENTAMENTO DE TUBOS DE CONCRETO DIAMETRO = 800MM, SIMPLES OU ARMADO JUNTA EM ARGAMASSA 1:3 CIMENTO:AREIA</v>
          </cell>
          <cell r="G132">
            <v>404.9</v>
          </cell>
          <cell r="H132" t="str">
            <v>M</v>
          </cell>
          <cell r="I132">
            <v>49.79</v>
          </cell>
          <cell r="J132">
            <v>49.79</v>
          </cell>
          <cell r="K132">
            <v>99.58</v>
          </cell>
          <cell r="L132">
            <v>39.44</v>
          </cell>
          <cell r="M132">
            <v>39.450000000000003</v>
          </cell>
          <cell r="N132">
            <v>78.89</v>
          </cell>
          <cell r="O132">
            <v>40319.94</v>
          </cell>
        </row>
        <row r="133">
          <cell r="B133">
            <v>0</v>
          </cell>
          <cell r="C133" t="str">
            <v>6.1.2.10</v>
          </cell>
          <cell r="D133" t="str">
            <v>SINAPI</v>
          </cell>
          <cell r="E133">
            <v>5622</v>
          </cell>
          <cell r="F133" t="str">
            <v xml:space="preserve">REGULARIZACAO E COMPACTACAO MANUAL DE TERRENO COM SOQUETE </v>
          </cell>
          <cell r="G133">
            <v>323.92</v>
          </cell>
          <cell r="H133" t="str">
            <v>M2</v>
          </cell>
          <cell r="I133">
            <v>2.4700000000000002</v>
          </cell>
          <cell r="J133">
            <v>2.48</v>
          </cell>
          <cell r="K133">
            <v>4.95</v>
          </cell>
          <cell r="L133">
            <v>1.96</v>
          </cell>
          <cell r="M133">
            <v>1.96</v>
          </cell>
          <cell r="N133">
            <v>3.92</v>
          </cell>
          <cell r="O133">
            <v>1603.4</v>
          </cell>
        </row>
        <row r="134">
          <cell r="B134">
            <v>0</v>
          </cell>
          <cell r="C134" t="str">
            <v>6.1.2.11</v>
          </cell>
          <cell r="D134" t="str">
            <v>SINAPI</v>
          </cell>
          <cell r="E134">
            <v>73692</v>
          </cell>
          <cell r="F134" t="str">
            <v xml:space="preserve">LASTRO DE AREIA MEDIA </v>
          </cell>
          <cell r="G134">
            <v>16.2</v>
          </cell>
          <cell r="H134" t="str">
            <v>M3</v>
          </cell>
          <cell r="I134">
            <v>56.750000000000007</v>
          </cell>
          <cell r="J134">
            <v>56.76</v>
          </cell>
          <cell r="K134">
            <v>113.51</v>
          </cell>
          <cell r="L134">
            <v>44.96</v>
          </cell>
          <cell r="M134">
            <v>44.96</v>
          </cell>
          <cell r="N134">
            <v>89.92</v>
          </cell>
          <cell r="O134">
            <v>1838.86</v>
          </cell>
        </row>
        <row r="135">
          <cell r="B135">
            <v>0</v>
          </cell>
          <cell r="C135" t="str">
            <v>6.1.2.12</v>
          </cell>
          <cell r="D135" t="str">
            <v>SINAPI</v>
          </cell>
          <cell r="E135">
            <v>72887</v>
          </cell>
          <cell r="F135" t="str">
            <v>Transporte (frete) de areia para lastro, excl. areia - DMT = 9,8km</v>
          </cell>
          <cell r="G135">
            <v>158.72</v>
          </cell>
          <cell r="H135" t="str">
            <v>M3XKM</v>
          </cell>
          <cell r="I135">
            <v>0.53</v>
          </cell>
          <cell r="J135">
            <v>0.53</v>
          </cell>
          <cell r="K135">
            <v>1.06</v>
          </cell>
          <cell r="L135">
            <v>0.42</v>
          </cell>
          <cell r="M135">
            <v>0.42</v>
          </cell>
          <cell r="N135">
            <v>0.84</v>
          </cell>
          <cell r="O135">
            <v>168.24</v>
          </cell>
        </row>
        <row r="136">
          <cell r="B136">
            <v>0</v>
          </cell>
          <cell r="C136" t="str">
            <v>6.1.2.13</v>
          </cell>
          <cell r="D136">
            <v>0</v>
          </cell>
          <cell r="E136">
            <v>0</v>
          </cell>
          <cell r="F136" t="str">
            <v>Escavação Mecânica de Valas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</row>
        <row r="137">
          <cell r="B137">
            <v>0</v>
          </cell>
          <cell r="C137" t="str">
            <v>6.1.2.13.1</v>
          </cell>
          <cell r="D137" t="str">
            <v>SINAPI</v>
          </cell>
          <cell r="E137">
            <v>73576</v>
          </cell>
          <cell r="F137" t="str">
            <v>Escacv. Mec. (escav. Hidr.) Vala Escor. Prof=1,5 à 3,0m Mat 1a. cat.</v>
          </cell>
          <cell r="G137">
            <v>1395.92</v>
          </cell>
          <cell r="H137" t="str">
            <v>M3</v>
          </cell>
          <cell r="I137">
            <v>2.5300000000000002</v>
          </cell>
          <cell r="J137">
            <v>2.54</v>
          </cell>
          <cell r="K137">
            <v>5.07</v>
          </cell>
          <cell r="L137">
            <v>2.0099999999999998</v>
          </cell>
          <cell r="M137">
            <v>2.0099999999999998</v>
          </cell>
          <cell r="N137">
            <v>4.0199999999999996</v>
          </cell>
          <cell r="O137">
            <v>7077.31</v>
          </cell>
        </row>
        <row r="138">
          <cell r="B138">
            <v>0</v>
          </cell>
          <cell r="C138" t="str">
            <v>6.1.2.13.2</v>
          </cell>
          <cell r="D138" t="str">
            <v>SINAPI</v>
          </cell>
          <cell r="E138">
            <v>83868</v>
          </cell>
          <cell r="F138" t="str">
            <v>Escoramento de valas contínuo</v>
          </cell>
          <cell r="G138">
            <v>2059.75</v>
          </cell>
          <cell r="H138" t="str">
            <v>M2</v>
          </cell>
          <cell r="I138">
            <v>30.83</v>
          </cell>
          <cell r="J138">
            <v>30.83</v>
          </cell>
          <cell r="K138">
            <v>61.66</v>
          </cell>
          <cell r="L138">
            <v>24.42</v>
          </cell>
          <cell r="M138">
            <v>24.43</v>
          </cell>
          <cell r="N138">
            <v>48.85</v>
          </cell>
          <cell r="O138">
            <v>127004.19</v>
          </cell>
        </row>
        <row r="139">
          <cell r="B139">
            <v>0</v>
          </cell>
          <cell r="C139" t="str">
            <v>6.1.2.13.3</v>
          </cell>
          <cell r="D139" t="str">
            <v>SINAPI</v>
          </cell>
          <cell r="E139" t="str">
            <v>74010/001</v>
          </cell>
          <cell r="F139" t="str">
            <v>Carga e descarga mecanizada de solo escavado</v>
          </cell>
          <cell r="G139">
            <v>1395.92</v>
          </cell>
          <cell r="H139" t="str">
            <v>M3</v>
          </cell>
          <cell r="I139">
            <v>0.89</v>
          </cell>
          <cell r="J139">
            <v>0.89</v>
          </cell>
          <cell r="K139">
            <v>1.78</v>
          </cell>
          <cell r="L139">
            <v>0.7</v>
          </cell>
          <cell r="M139">
            <v>0.71</v>
          </cell>
          <cell r="N139">
            <v>1.41</v>
          </cell>
          <cell r="O139">
            <v>2484.7399999999998</v>
          </cell>
        </row>
        <row r="140">
          <cell r="B140">
            <v>0</v>
          </cell>
          <cell r="C140" t="str">
            <v>6.1.2.13.4</v>
          </cell>
          <cell r="D140" t="str">
            <v>SINAPI</v>
          </cell>
          <cell r="E140">
            <v>72881</v>
          </cell>
          <cell r="F140" t="str">
            <v>Transporte local com caminhão basculante (Bota-fora) - DMT = 8,43 km</v>
          </cell>
          <cell r="G140">
            <v>11767.61</v>
          </cell>
          <cell r="H140" t="str">
            <v>M3XKM</v>
          </cell>
          <cell r="I140">
            <v>0.7</v>
          </cell>
          <cell r="J140">
            <v>0.7</v>
          </cell>
          <cell r="K140">
            <v>1.4</v>
          </cell>
          <cell r="L140">
            <v>0.55000000000000004</v>
          </cell>
          <cell r="M140">
            <v>0.56000000000000005</v>
          </cell>
          <cell r="N140">
            <v>1.1100000000000001</v>
          </cell>
          <cell r="O140">
            <v>16474.650000000001</v>
          </cell>
        </row>
        <row r="141">
          <cell r="B141">
            <v>0</v>
          </cell>
          <cell r="C141" t="str">
            <v>6.1.2.14</v>
          </cell>
          <cell r="D141">
            <v>0</v>
          </cell>
          <cell r="E141">
            <v>0</v>
          </cell>
          <cell r="F141" t="str">
            <v>Recomposição com material de empréstimo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</row>
        <row r="142">
          <cell r="B142">
            <v>0</v>
          </cell>
          <cell r="C142" t="str">
            <v>6.1.2.14.1</v>
          </cell>
          <cell r="D142" t="str">
            <v>SINAPI</v>
          </cell>
          <cell r="E142" t="str">
            <v>73964/006</v>
          </cell>
          <cell r="F142" t="str">
            <v>Reaterro de vala com compactação manual</v>
          </cell>
          <cell r="G142">
            <v>1539.65</v>
          </cell>
          <cell r="H142" t="str">
            <v>M3</v>
          </cell>
          <cell r="I142">
            <v>22.519999999999996</v>
          </cell>
          <cell r="J142">
            <v>22.53</v>
          </cell>
          <cell r="K142">
            <v>45.05</v>
          </cell>
          <cell r="L142">
            <v>17.839999999999996</v>
          </cell>
          <cell r="M142">
            <v>17.850000000000001</v>
          </cell>
          <cell r="N142">
            <v>35.69</v>
          </cell>
          <cell r="O142">
            <v>69361.23</v>
          </cell>
        </row>
        <row r="143">
          <cell r="B143">
            <v>0</v>
          </cell>
          <cell r="C143" t="str">
            <v>6.1.2.14.2</v>
          </cell>
          <cell r="D143" t="str">
            <v>SINAPI</v>
          </cell>
          <cell r="E143">
            <v>73576</v>
          </cell>
          <cell r="F143" t="str">
            <v>Escavação de material de empréstimo p/ aterro</v>
          </cell>
          <cell r="G143">
            <v>1539.65</v>
          </cell>
          <cell r="H143" t="str">
            <v>M3</v>
          </cell>
          <cell r="I143">
            <v>2.5300000000000002</v>
          </cell>
          <cell r="J143">
            <v>2.54</v>
          </cell>
          <cell r="K143">
            <v>5.07</v>
          </cell>
          <cell r="L143">
            <v>2.0099999999999998</v>
          </cell>
          <cell r="M143">
            <v>2.0099999999999998</v>
          </cell>
          <cell r="N143">
            <v>4.0199999999999996</v>
          </cell>
          <cell r="O143">
            <v>7806.03</v>
          </cell>
        </row>
        <row r="144">
          <cell r="B144">
            <v>0</v>
          </cell>
          <cell r="C144" t="str">
            <v>6.1.2.14.3</v>
          </cell>
          <cell r="D144" t="str">
            <v>SINAPI</v>
          </cell>
          <cell r="E144" t="str">
            <v>74010/001</v>
          </cell>
          <cell r="F144" t="str">
            <v>Carga e descarga mecanizada de material de empréstimo</v>
          </cell>
          <cell r="G144">
            <v>1539.65</v>
          </cell>
          <cell r="H144" t="str">
            <v>M3</v>
          </cell>
          <cell r="I144">
            <v>0.89</v>
          </cell>
          <cell r="J144">
            <v>0.89</v>
          </cell>
          <cell r="K144">
            <v>1.78</v>
          </cell>
          <cell r="L144">
            <v>0.7</v>
          </cell>
          <cell r="M144">
            <v>0.71</v>
          </cell>
          <cell r="N144">
            <v>1.41</v>
          </cell>
          <cell r="O144">
            <v>2740.58</v>
          </cell>
        </row>
        <row r="145">
          <cell r="B145">
            <v>0</v>
          </cell>
          <cell r="C145" t="str">
            <v>6.1.2.14.4</v>
          </cell>
          <cell r="D145" t="str">
            <v>SINAPI</v>
          </cell>
          <cell r="E145">
            <v>72887</v>
          </cell>
          <cell r="F145" t="str">
            <v>Transporte de material de empréstimo p/ aterro (DMT=20km)</v>
          </cell>
          <cell r="G145">
            <v>30793</v>
          </cell>
          <cell r="H145" t="str">
            <v>M3XKM</v>
          </cell>
          <cell r="I145">
            <v>0.53</v>
          </cell>
          <cell r="J145">
            <v>0.53</v>
          </cell>
          <cell r="K145">
            <v>1.06</v>
          </cell>
          <cell r="L145">
            <v>0.42</v>
          </cell>
          <cell r="M145">
            <v>0.42</v>
          </cell>
          <cell r="N145">
            <v>0.84</v>
          </cell>
          <cell r="O145">
            <v>32640.58</v>
          </cell>
        </row>
        <row r="146">
          <cell r="B146">
            <v>0</v>
          </cell>
          <cell r="C146" t="str">
            <v>6.1.2.14.5</v>
          </cell>
          <cell r="D146" t="str">
            <v>Composição</v>
          </cell>
          <cell r="E146" t="str">
            <v>MAI-002T</v>
          </cell>
          <cell r="F146" t="str">
            <v>Passeio em concreto 20 MPa, esp. 5 cm, lastro de brita 10 cm, junta serrada com polimento - Incluso transporte</v>
          </cell>
          <cell r="G146">
            <v>568.77</v>
          </cell>
          <cell r="H146" t="str">
            <v>M2</v>
          </cell>
          <cell r="I146">
            <v>28.43</v>
          </cell>
          <cell r="J146">
            <v>28.43</v>
          </cell>
          <cell r="K146">
            <v>56.86</v>
          </cell>
          <cell r="L146">
            <v>22.523999999999997</v>
          </cell>
          <cell r="M146">
            <v>22.52</v>
          </cell>
          <cell r="N146">
            <v>45.043999999999997</v>
          </cell>
          <cell r="O146">
            <v>32340.26</v>
          </cell>
        </row>
        <row r="147">
          <cell r="B147">
            <v>0</v>
          </cell>
          <cell r="C147" t="str">
            <v>6.2</v>
          </cell>
          <cell r="D147">
            <v>0</v>
          </cell>
          <cell r="E147">
            <v>0</v>
          </cell>
          <cell r="F147" t="str">
            <v>TRECHO 02 - Entre as Estaca 1+080 e 1+200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</row>
        <row r="148">
          <cell r="B148">
            <v>0</v>
          </cell>
          <cell r="C148" t="str">
            <v>6.2.1</v>
          </cell>
          <cell r="D148">
            <v>0</v>
          </cell>
          <cell r="E148">
            <v>0</v>
          </cell>
          <cell r="F148" t="str">
            <v>REMOÇÕES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</row>
        <row r="149">
          <cell r="B149">
            <v>0</v>
          </cell>
          <cell r="C149" t="str">
            <v>6.2.1.1</v>
          </cell>
          <cell r="D149" t="str">
            <v>Composição</v>
          </cell>
          <cell r="E149" t="str">
            <v>FEV-003</v>
          </cell>
          <cell r="F149" t="str">
            <v>Remoção de caixa de inspeção</v>
          </cell>
          <cell r="G149">
            <v>4</v>
          </cell>
          <cell r="H149" t="str">
            <v>UN</v>
          </cell>
          <cell r="I149">
            <v>84.15</v>
          </cell>
          <cell r="J149">
            <v>84.16</v>
          </cell>
          <cell r="K149">
            <v>168.31</v>
          </cell>
          <cell r="L149">
            <v>66.662480000000002</v>
          </cell>
          <cell r="M149">
            <v>66.67</v>
          </cell>
          <cell r="N149">
            <v>133.33248</v>
          </cell>
          <cell r="O149">
            <v>673.24</v>
          </cell>
        </row>
        <row r="150">
          <cell r="B150">
            <v>0</v>
          </cell>
          <cell r="C150" t="str">
            <v>6.2.1.2</v>
          </cell>
          <cell r="D150">
            <v>0</v>
          </cell>
          <cell r="E150">
            <v>0</v>
          </cell>
          <cell r="F150" t="str">
            <v>Recomposição com material local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</row>
        <row r="151">
          <cell r="B151">
            <v>0</v>
          </cell>
          <cell r="C151" t="str">
            <v>6.2.1.2.1</v>
          </cell>
          <cell r="D151" t="str">
            <v>SINAPI</v>
          </cell>
          <cell r="E151">
            <v>73576</v>
          </cell>
          <cell r="F151" t="str">
            <v>Escavação de material de empréstimo p/ aterro</v>
          </cell>
          <cell r="G151">
            <v>20.74</v>
          </cell>
          <cell r="H151" t="str">
            <v>M3</v>
          </cell>
          <cell r="I151">
            <v>2.5300000000000002</v>
          </cell>
          <cell r="J151">
            <v>2.54</v>
          </cell>
          <cell r="K151">
            <v>5.07</v>
          </cell>
          <cell r="L151">
            <v>2.0099999999999998</v>
          </cell>
          <cell r="M151">
            <v>2.0099999999999998</v>
          </cell>
          <cell r="N151">
            <v>4.0199999999999996</v>
          </cell>
          <cell r="O151">
            <v>105.15</v>
          </cell>
        </row>
        <row r="152">
          <cell r="B152">
            <v>0</v>
          </cell>
          <cell r="C152" t="str">
            <v>6.2.1.2.2</v>
          </cell>
          <cell r="D152" t="str">
            <v>SINAPI</v>
          </cell>
          <cell r="E152" t="str">
            <v>74010/001</v>
          </cell>
          <cell r="F152" t="str">
            <v>Carga e descarga mecanizada de material de empréstimo</v>
          </cell>
          <cell r="G152">
            <v>20.74</v>
          </cell>
          <cell r="H152" t="str">
            <v>M3</v>
          </cell>
          <cell r="I152">
            <v>0.89</v>
          </cell>
          <cell r="J152">
            <v>0.89</v>
          </cell>
          <cell r="K152">
            <v>1.78</v>
          </cell>
          <cell r="L152">
            <v>0.7</v>
          </cell>
          <cell r="M152">
            <v>0.71</v>
          </cell>
          <cell r="N152">
            <v>1.41</v>
          </cell>
          <cell r="O152">
            <v>36.92</v>
          </cell>
        </row>
        <row r="153">
          <cell r="B153">
            <v>0</v>
          </cell>
          <cell r="C153" t="str">
            <v>6.2.1.2.3</v>
          </cell>
          <cell r="D153" t="str">
            <v>SINAPI</v>
          </cell>
          <cell r="E153">
            <v>72887</v>
          </cell>
          <cell r="F153" t="str">
            <v>Transporte de material de empréstimo p/ aterro (DMT=20km)</v>
          </cell>
          <cell r="G153">
            <v>414.8</v>
          </cell>
          <cell r="H153" t="str">
            <v>M3XKM</v>
          </cell>
          <cell r="I153">
            <v>0.53</v>
          </cell>
          <cell r="J153">
            <v>0.53</v>
          </cell>
          <cell r="K153">
            <v>1.06</v>
          </cell>
          <cell r="L153">
            <v>0.42</v>
          </cell>
          <cell r="M153">
            <v>0.42</v>
          </cell>
          <cell r="N153">
            <v>0.84</v>
          </cell>
          <cell r="O153">
            <v>439.69</v>
          </cell>
        </row>
        <row r="154">
          <cell r="B154">
            <v>0</v>
          </cell>
          <cell r="C154" t="str">
            <v>6.2.1.2.4</v>
          </cell>
          <cell r="D154" t="str">
            <v>SINAPI</v>
          </cell>
          <cell r="E154" t="str">
            <v>73964/006</v>
          </cell>
          <cell r="F154" t="str">
            <v>Reaterro de vala com compactação manual</v>
          </cell>
          <cell r="G154">
            <v>20.74</v>
          </cell>
          <cell r="H154" t="str">
            <v>M3</v>
          </cell>
          <cell r="I154">
            <v>22.519999999999996</v>
          </cell>
          <cell r="J154">
            <v>22.53</v>
          </cell>
          <cell r="K154">
            <v>45.05</v>
          </cell>
          <cell r="L154">
            <v>17.839999999999996</v>
          </cell>
          <cell r="M154">
            <v>17.850000000000001</v>
          </cell>
          <cell r="N154">
            <v>35.69</v>
          </cell>
          <cell r="O154">
            <v>934.34</v>
          </cell>
        </row>
        <row r="155">
          <cell r="B155">
            <v>0</v>
          </cell>
          <cell r="C155" t="str">
            <v>6.2.2</v>
          </cell>
          <cell r="D155">
            <v>0</v>
          </cell>
          <cell r="E155">
            <v>0</v>
          </cell>
          <cell r="F155" t="str">
            <v>SUBSTITUIÇÕES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</row>
        <row r="156">
          <cell r="B156">
            <v>0</v>
          </cell>
          <cell r="C156" t="str">
            <v>6.2.2.1</v>
          </cell>
          <cell r="D156" t="str">
            <v>Composição</v>
          </cell>
          <cell r="E156" t="str">
            <v>FEV-002</v>
          </cell>
          <cell r="F156" t="str">
            <v>Remoção de boca de lobo</v>
          </cell>
          <cell r="G156">
            <v>4</v>
          </cell>
          <cell r="H156" t="str">
            <v>UN</v>
          </cell>
          <cell r="I156">
            <v>66.62</v>
          </cell>
          <cell r="J156">
            <v>66.62</v>
          </cell>
          <cell r="K156">
            <v>133.24</v>
          </cell>
          <cell r="L156">
            <v>52.77488000000001</v>
          </cell>
          <cell r="M156">
            <v>52.78</v>
          </cell>
          <cell r="N156">
            <v>105.55488000000001</v>
          </cell>
          <cell r="O156">
            <v>532.96</v>
          </cell>
        </row>
        <row r="157">
          <cell r="B157">
            <v>0</v>
          </cell>
          <cell r="C157" t="str">
            <v>6.2.2.2</v>
          </cell>
          <cell r="D157" t="str">
            <v>SINAPI</v>
          </cell>
          <cell r="E157">
            <v>83659</v>
          </cell>
          <cell r="F157" t="str">
            <v>Boca de lobo em alvenaria tijolo maciço, revest. c/ argamassa de cimento:areia 1:3, sobre lastro de concreto 10cm e tampa de concreto armado</v>
          </cell>
          <cell r="G157">
            <v>4</v>
          </cell>
          <cell r="H157" t="str">
            <v>UN</v>
          </cell>
          <cell r="I157">
            <v>380.43</v>
          </cell>
          <cell r="J157">
            <v>380.43</v>
          </cell>
          <cell r="K157">
            <v>760.86</v>
          </cell>
          <cell r="L157">
            <v>301.38</v>
          </cell>
          <cell r="M157">
            <v>301.38</v>
          </cell>
          <cell r="N157">
            <v>602.76</v>
          </cell>
          <cell r="O157">
            <v>3043.44</v>
          </cell>
        </row>
        <row r="158">
          <cell r="B158">
            <v>0</v>
          </cell>
          <cell r="C158" t="str">
            <v>6.2.2.3</v>
          </cell>
          <cell r="D158" t="str">
            <v>Composição</v>
          </cell>
          <cell r="E158" t="str">
            <v>FEV-003</v>
          </cell>
          <cell r="F158" t="str">
            <v>Remoção de caixa de inspeção</v>
          </cell>
          <cell r="G158">
            <v>2</v>
          </cell>
          <cell r="H158" t="str">
            <v>UN</v>
          </cell>
          <cell r="I158">
            <v>84.15</v>
          </cell>
          <cell r="J158">
            <v>84.16</v>
          </cell>
          <cell r="K158">
            <v>168.31</v>
          </cell>
          <cell r="L158">
            <v>66.662480000000002</v>
          </cell>
          <cell r="M158">
            <v>66.67</v>
          </cell>
          <cell r="N158">
            <v>133.33248</v>
          </cell>
          <cell r="O158">
            <v>336.62</v>
          </cell>
        </row>
        <row r="159">
          <cell r="B159">
            <v>0</v>
          </cell>
          <cell r="C159" t="str">
            <v>6.2.2.4</v>
          </cell>
          <cell r="D159" t="str">
            <v>DAER</v>
          </cell>
          <cell r="E159">
            <v>2300</v>
          </cell>
          <cell r="F159" t="str">
            <v>Caixa de Inspeção Nova</v>
          </cell>
          <cell r="G159">
            <v>2</v>
          </cell>
          <cell r="H159" t="str">
            <v>UN</v>
          </cell>
          <cell r="I159">
            <v>510.93</v>
          </cell>
          <cell r="J159">
            <v>510.93</v>
          </cell>
          <cell r="K159">
            <v>1021.86</v>
          </cell>
          <cell r="L159">
            <v>404.76</v>
          </cell>
          <cell r="M159">
            <v>404.76</v>
          </cell>
          <cell r="N159">
            <v>809.52</v>
          </cell>
          <cell r="O159">
            <v>2043.72</v>
          </cell>
        </row>
        <row r="160">
          <cell r="B160">
            <v>0</v>
          </cell>
          <cell r="C160" t="str">
            <v>6.2.2.5</v>
          </cell>
          <cell r="D160" t="str">
            <v>SINAPI</v>
          </cell>
          <cell r="E160">
            <v>6171</v>
          </cell>
          <cell r="F160" t="str">
            <v>Substituição de tampa de boca de lobo</v>
          </cell>
          <cell r="G160">
            <v>1</v>
          </cell>
          <cell r="H160" t="str">
            <v>UN</v>
          </cell>
          <cell r="I160">
            <v>11.46</v>
          </cell>
          <cell r="J160">
            <v>11.46</v>
          </cell>
          <cell r="K160">
            <v>22.92</v>
          </cell>
          <cell r="L160">
            <v>9.08</v>
          </cell>
          <cell r="M160">
            <v>9.08</v>
          </cell>
          <cell r="N160">
            <v>18.16</v>
          </cell>
          <cell r="O160">
            <v>22.92</v>
          </cell>
        </row>
        <row r="161">
          <cell r="B161">
            <v>0</v>
          </cell>
          <cell r="C161" t="str">
            <v>6.2.2.6</v>
          </cell>
          <cell r="D161" t="str">
            <v>DAER</v>
          </cell>
          <cell r="E161">
            <v>2673</v>
          </cell>
          <cell r="F161" t="str">
            <v>Remoção de tubulação de concreto, DN 600 mm</v>
          </cell>
          <cell r="G161">
            <v>18.5</v>
          </cell>
          <cell r="H161" t="str">
            <v>M</v>
          </cell>
          <cell r="I161">
            <v>9.8400000000000016</v>
          </cell>
          <cell r="J161">
            <v>9.85</v>
          </cell>
          <cell r="K161">
            <v>19.690000000000001</v>
          </cell>
          <cell r="L161">
            <v>7.8</v>
          </cell>
          <cell r="M161">
            <v>7.8</v>
          </cell>
          <cell r="N161">
            <v>15.6</v>
          </cell>
          <cell r="O161">
            <v>364.27</v>
          </cell>
        </row>
        <row r="162">
          <cell r="B162">
            <v>0</v>
          </cell>
          <cell r="C162" t="str">
            <v>6.2.2.7</v>
          </cell>
          <cell r="D162" t="str">
            <v>SINAPI</v>
          </cell>
          <cell r="E162" t="str">
            <v>INS_7725</v>
          </cell>
          <cell r="F162" t="str">
            <v>Tubo concreto armado p/ rede pluvial DN 600mm</v>
          </cell>
          <cell r="G162">
            <v>18.5</v>
          </cell>
          <cell r="H162" t="str">
            <v>M</v>
          </cell>
          <cell r="I162">
            <v>65.320000000000007</v>
          </cell>
          <cell r="J162">
            <v>65.33</v>
          </cell>
          <cell r="K162">
            <v>130.65</v>
          </cell>
          <cell r="L162">
            <v>51.75</v>
          </cell>
          <cell r="M162">
            <v>51.75</v>
          </cell>
          <cell r="N162">
            <v>103.5</v>
          </cell>
          <cell r="O162">
            <v>2417.0300000000002</v>
          </cell>
        </row>
        <row r="163">
          <cell r="B163">
            <v>0</v>
          </cell>
          <cell r="C163" t="str">
            <v>6.2.2.8</v>
          </cell>
          <cell r="D163" t="str">
            <v>SINAPI</v>
          </cell>
          <cell r="E163">
            <v>73722</v>
          </cell>
          <cell r="F163" t="str">
            <v>ASSENTAMENTO DE TUBOS DE CONCRETO DIAMETRO = 600MM, SIMPLES OU ARMADO,JUNTA EM ARGAMASSA 1:3 CIMENTO:AREIA</v>
          </cell>
          <cell r="G163">
            <v>18.5</v>
          </cell>
          <cell r="H163" t="str">
            <v>M</v>
          </cell>
          <cell r="I163">
            <v>24.04</v>
          </cell>
          <cell r="J163">
            <v>24.04</v>
          </cell>
          <cell r="K163">
            <v>48.08</v>
          </cell>
          <cell r="L163">
            <v>19.040000000000003</v>
          </cell>
          <cell r="M163">
            <v>19.05</v>
          </cell>
          <cell r="N163">
            <v>38.090000000000003</v>
          </cell>
          <cell r="O163">
            <v>889.48</v>
          </cell>
        </row>
        <row r="164">
          <cell r="B164">
            <v>0</v>
          </cell>
          <cell r="C164" t="str">
            <v>6.2.2.9</v>
          </cell>
          <cell r="D164" t="str">
            <v>SINAPI</v>
          </cell>
          <cell r="E164">
            <v>73692</v>
          </cell>
          <cell r="F164" t="str">
            <v xml:space="preserve">LASTRO DE AREIA MEDIA </v>
          </cell>
          <cell r="G164">
            <v>0.93</v>
          </cell>
          <cell r="H164" t="str">
            <v>M3</v>
          </cell>
          <cell r="I164">
            <v>56.750000000000007</v>
          </cell>
          <cell r="J164">
            <v>56.76</v>
          </cell>
          <cell r="K164">
            <v>113.51</v>
          </cell>
          <cell r="L164">
            <v>44.96</v>
          </cell>
          <cell r="M164">
            <v>44.96</v>
          </cell>
          <cell r="N164">
            <v>89.92</v>
          </cell>
          <cell r="O164">
            <v>105.56</v>
          </cell>
        </row>
        <row r="165">
          <cell r="B165">
            <v>0</v>
          </cell>
          <cell r="C165" t="str">
            <v>6.2.2.10</v>
          </cell>
          <cell r="D165" t="str">
            <v>SINAPI</v>
          </cell>
          <cell r="E165">
            <v>72887</v>
          </cell>
          <cell r="F165" t="str">
            <v>Transporte (frete) de areia para lastro, excl. areia - DMT = 9,8km</v>
          </cell>
          <cell r="G165">
            <v>9.07</v>
          </cell>
          <cell r="H165" t="str">
            <v>M3XKM</v>
          </cell>
          <cell r="I165">
            <v>0.53</v>
          </cell>
          <cell r="J165">
            <v>0.53</v>
          </cell>
          <cell r="K165">
            <v>1.06</v>
          </cell>
          <cell r="L165">
            <v>0.42</v>
          </cell>
          <cell r="M165">
            <v>0.42</v>
          </cell>
          <cell r="N165">
            <v>0.84</v>
          </cell>
          <cell r="O165">
            <v>9.61</v>
          </cell>
        </row>
        <row r="166">
          <cell r="B166">
            <v>0</v>
          </cell>
          <cell r="C166" t="str">
            <v>6.2.2.11</v>
          </cell>
          <cell r="D166">
            <v>0</v>
          </cell>
          <cell r="E166">
            <v>0</v>
          </cell>
          <cell r="F166" t="str">
            <v>Escavação Mecânica de Valas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</row>
        <row r="167">
          <cell r="B167">
            <v>0</v>
          </cell>
          <cell r="C167" t="str">
            <v>6.2.2.11.1</v>
          </cell>
          <cell r="D167" t="str">
            <v>SINAPI</v>
          </cell>
          <cell r="E167">
            <v>73576</v>
          </cell>
          <cell r="F167" t="str">
            <v>Escacv. Mec. (escav. Hidr.) Vala Escor. Prof=1,5 à 3,0m Mat 1a. cat.</v>
          </cell>
          <cell r="G167">
            <v>18.5</v>
          </cell>
          <cell r="H167" t="str">
            <v>M3</v>
          </cell>
          <cell r="I167">
            <v>2.5300000000000002</v>
          </cell>
          <cell r="J167">
            <v>2.54</v>
          </cell>
          <cell r="K167">
            <v>5.07</v>
          </cell>
          <cell r="L167">
            <v>2.0099999999999998</v>
          </cell>
          <cell r="M167">
            <v>2.0099999999999998</v>
          </cell>
          <cell r="N167">
            <v>4.0199999999999996</v>
          </cell>
          <cell r="O167">
            <v>93.8</v>
          </cell>
        </row>
        <row r="168">
          <cell r="B168">
            <v>0</v>
          </cell>
          <cell r="C168" t="str">
            <v>6.2.2.11.2</v>
          </cell>
          <cell r="D168" t="str">
            <v>SINAPI</v>
          </cell>
          <cell r="E168">
            <v>83868</v>
          </cell>
          <cell r="F168" t="str">
            <v>Escoramento de valas contínuo</v>
          </cell>
          <cell r="G168">
            <v>68.45</v>
          </cell>
          <cell r="H168" t="str">
            <v>M2</v>
          </cell>
          <cell r="I168">
            <v>30.83</v>
          </cell>
          <cell r="J168">
            <v>30.83</v>
          </cell>
          <cell r="K168">
            <v>61.66</v>
          </cell>
          <cell r="L168">
            <v>24.42</v>
          </cell>
          <cell r="M168">
            <v>24.43</v>
          </cell>
          <cell r="N168">
            <v>48.85</v>
          </cell>
          <cell r="O168">
            <v>4220.63</v>
          </cell>
        </row>
        <row r="169">
          <cell r="B169">
            <v>0</v>
          </cell>
          <cell r="C169" t="str">
            <v>6.2.2.11.3</v>
          </cell>
          <cell r="D169" t="str">
            <v>SINAPI</v>
          </cell>
          <cell r="E169" t="str">
            <v>74010/001</v>
          </cell>
          <cell r="F169" t="str">
            <v>Carga e descarga mecanizada de material de empréstimo</v>
          </cell>
          <cell r="G169">
            <v>18.5</v>
          </cell>
          <cell r="H169" t="str">
            <v>M3</v>
          </cell>
          <cell r="I169">
            <v>0.89</v>
          </cell>
          <cell r="J169">
            <v>0.89</v>
          </cell>
          <cell r="K169">
            <v>1.78</v>
          </cell>
          <cell r="L169">
            <v>0.7</v>
          </cell>
          <cell r="M169">
            <v>0.71</v>
          </cell>
          <cell r="N169">
            <v>1.41</v>
          </cell>
          <cell r="O169">
            <v>32.93</v>
          </cell>
        </row>
        <row r="170">
          <cell r="B170">
            <v>0</v>
          </cell>
          <cell r="C170" t="str">
            <v>6.2.2.11.4</v>
          </cell>
          <cell r="D170" t="str">
            <v>SINAPI</v>
          </cell>
          <cell r="E170">
            <v>72881</v>
          </cell>
          <cell r="F170" t="str">
            <v>Transporte local com caminhão basculante (Bota-fora) - DMT = 8,43km</v>
          </cell>
          <cell r="G170">
            <v>155.96</v>
          </cell>
          <cell r="H170" t="str">
            <v>M3XKM</v>
          </cell>
          <cell r="I170">
            <v>0.7</v>
          </cell>
          <cell r="J170">
            <v>0.7</v>
          </cell>
          <cell r="K170">
            <v>1.4</v>
          </cell>
          <cell r="L170">
            <v>0.55000000000000004</v>
          </cell>
          <cell r="M170">
            <v>0.56000000000000005</v>
          </cell>
          <cell r="N170">
            <v>1.1100000000000001</v>
          </cell>
          <cell r="O170">
            <v>218.34</v>
          </cell>
        </row>
        <row r="171">
          <cell r="B171">
            <v>0</v>
          </cell>
          <cell r="C171" t="str">
            <v>6.2.2.12</v>
          </cell>
          <cell r="D171">
            <v>0</v>
          </cell>
          <cell r="E171">
            <v>0</v>
          </cell>
          <cell r="F171" t="str">
            <v>Recomposição com material de empréstimo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</row>
        <row r="172">
          <cell r="B172">
            <v>0</v>
          </cell>
          <cell r="C172" t="str">
            <v>6.2.2.12.1</v>
          </cell>
          <cell r="D172" t="str">
            <v>SINAPI</v>
          </cell>
          <cell r="E172" t="str">
            <v>73964/006</v>
          </cell>
          <cell r="F172" t="str">
            <v>Reaterro de vala com compactação manual</v>
          </cell>
          <cell r="G172">
            <v>17.91</v>
          </cell>
          <cell r="H172" t="str">
            <v>M3</v>
          </cell>
          <cell r="I172">
            <v>22.519999999999996</v>
          </cell>
          <cell r="J172">
            <v>22.53</v>
          </cell>
          <cell r="K172">
            <v>45.05</v>
          </cell>
          <cell r="L172">
            <v>17.839999999999996</v>
          </cell>
          <cell r="M172">
            <v>17.850000000000001</v>
          </cell>
          <cell r="N172">
            <v>35.69</v>
          </cell>
          <cell r="O172">
            <v>806.85</v>
          </cell>
        </row>
        <row r="173">
          <cell r="B173">
            <v>0</v>
          </cell>
          <cell r="C173" t="str">
            <v>6.2.2.12.2</v>
          </cell>
          <cell r="D173" t="str">
            <v>SINAPI</v>
          </cell>
          <cell r="E173">
            <v>73576</v>
          </cell>
          <cell r="F173" t="str">
            <v>Escavação de material de empréstimo p/ aterro</v>
          </cell>
          <cell r="G173">
            <v>17.91</v>
          </cell>
          <cell r="H173" t="str">
            <v>M3</v>
          </cell>
          <cell r="I173">
            <v>2.5300000000000002</v>
          </cell>
          <cell r="J173">
            <v>2.54</v>
          </cell>
          <cell r="K173">
            <v>5.07</v>
          </cell>
          <cell r="L173">
            <v>2.0099999999999998</v>
          </cell>
          <cell r="M173">
            <v>2.0099999999999998</v>
          </cell>
          <cell r="N173">
            <v>4.0199999999999996</v>
          </cell>
          <cell r="O173">
            <v>90.8</v>
          </cell>
        </row>
        <row r="174">
          <cell r="B174">
            <v>0</v>
          </cell>
          <cell r="C174" t="str">
            <v>6.2.2.12.3</v>
          </cell>
          <cell r="D174" t="str">
            <v>SINAPI</v>
          </cell>
          <cell r="E174" t="str">
            <v>74010/001</v>
          </cell>
          <cell r="F174" t="str">
            <v>Carga e descarga mecanizada de material de empréstimo</v>
          </cell>
          <cell r="G174">
            <v>17.91</v>
          </cell>
          <cell r="H174" t="str">
            <v>M3</v>
          </cell>
          <cell r="I174">
            <v>0.89</v>
          </cell>
          <cell r="J174">
            <v>0.89</v>
          </cell>
          <cell r="K174">
            <v>1.78</v>
          </cell>
          <cell r="L174">
            <v>0.7</v>
          </cell>
          <cell r="M174">
            <v>0.71</v>
          </cell>
          <cell r="N174">
            <v>1.41</v>
          </cell>
          <cell r="O174">
            <v>31.88</v>
          </cell>
        </row>
        <row r="175">
          <cell r="B175">
            <v>0</v>
          </cell>
          <cell r="C175" t="str">
            <v>6.2.2.12.4</v>
          </cell>
          <cell r="D175" t="str">
            <v>SINAPI</v>
          </cell>
          <cell r="E175">
            <v>72887</v>
          </cell>
          <cell r="F175" t="str">
            <v>Transporte de material de empréstimo p/ aterro (DMT=20km)</v>
          </cell>
          <cell r="G175">
            <v>358.2</v>
          </cell>
          <cell r="H175" t="str">
            <v>M3XKM</v>
          </cell>
          <cell r="I175">
            <v>0.53</v>
          </cell>
          <cell r="J175">
            <v>0.53</v>
          </cell>
          <cell r="K175">
            <v>1.06</v>
          </cell>
          <cell r="L175">
            <v>0.42</v>
          </cell>
          <cell r="M175">
            <v>0.42</v>
          </cell>
          <cell r="N175">
            <v>0.84</v>
          </cell>
          <cell r="O175">
            <v>379.69</v>
          </cell>
        </row>
        <row r="176">
          <cell r="B176">
            <v>0</v>
          </cell>
          <cell r="C176" t="str">
            <v>6.2.2.12.5</v>
          </cell>
          <cell r="D176" t="str">
            <v>Composição</v>
          </cell>
          <cell r="E176" t="str">
            <v>MAI-002T</v>
          </cell>
          <cell r="F176" t="str">
            <v>Passeio em concreto 20 MPa, esp. 5 cm, lastro de brita 10 cm, junta serrada com polimento - Incluso transporte</v>
          </cell>
          <cell r="G176">
            <v>3.2</v>
          </cell>
          <cell r="H176" t="str">
            <v>M2</v>
          </cell>
          <cell r="I176">
            <v>28.43</v>
          </cell>
          <cell r="J176">
            <v>28.43</v>
          </cell>
          <cell r="K176">
            <v>56.86</v>
          </cell>
          <cell r="L176">
            <v>22.523999999999997</v>
          </cell>
          <cell r="M176">
            <v>22.52</v>
          </cell>
          <cell r="N176">
            <v>45.043999999999997</v>
          </cell>
          <cell r="O176">
            <v>181.95</v>
          </cell>
        </row>
        <row r="177">
          <cell r="B177">
            <v>0</v>
          </cell>
          <cell r="C177" t="str">
            <v>6.2.3</v>
          </cell>
          <cell r="D177">
            <v>0</v>
          </cell>
          <cell r="E177">
            <v>0</v>
          </cell>
          <cell r="F177" t="str">
            <v>IMPLANTAÇÕES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</row>
        <row r="178">
          <cell r="B178">
            <v>0</v>
          </cell>
          <cell r="C178" t="str">
            <v>6.2.3.1</v>
          </cell>
          <cell r="D178" t="str">
            <v>SINAPI</v>
          </cell>
          <cell r="E178">
            <v>83659</v>
          </cell>
          <cell r="F178" t="str">
            <v>Boca-de-Lobo Nova máxima eficiência alvenaria 20cm H=1,50m D=0,80m - conforme projeto</v>
          </cell>
          <cell r="G178">
            <v>9</v>
          </cell>
          <cell r="H178" t="str">
            <v>UN</v>
          </cell>
          <cell r="I178">
            <v>380.43</v>
          </cell>
          <cell r="J178">
            <v>380.43</v>
          </cell>
          <cell r="K178">
            <v>760.86</v>
          </cell>
          <cell r="L178">
            <v>301.38</v>
          </cell>
          <cell r="M178">
            <v>301.38</v>
          </cell>
          <cell r="N178">
            <v>602.76</v>
          </cell>
          <cell r="O178">
            <v>6847.74</v>
          </cell>
        </row>
        <row r="179">
          <cell r="B179">
            <v>0</v>
          </cell>
          <cell r="C179" t="str">
            <v>6.2.3.2</v>
          </cell>
          <cell r="D179" t="str">
            <v>DAER</v>
          </cell>
          <cell r="E179">
            <v>2300</v>
          </cell>
          <cell r="F179" t="str">
            <v>Caixa de Inspeção</v>
          </cell>
          <cell r="G179">
            <v>7</v>
          </cell>
          <cell r="H179" t="str">
            <v>UN</v>
          </cell>
          <cell r="I179">
            <v>510.93</v>
          </cell>
          <cell r="J179">
            <v>510.93</v>
          </cell>
          <cell r="K179">
            <v>1021.86</v>
          </cell>
          <cell r="L179">
            <v>404.76</v>
          </cell>
          <cell r="M179">
            <v>404.76</v>
          </cell>
          <cell r="N179">
            <v>809.52</v>
          </cell>
          <cell r="O179">
            <v>7153.02</v>
          </cell>
        </row>
        <row r="180">
          <cell r="B180">
            <v>0</v>
          </cell>
          <cell r="C180" t="str">
            <v>6.2.3.3</v>
          </cell>
          <cell r="D180" t="str">
            <v>SINAPI</v>
          </cell>
          <cell r="E180" t="str">
            <v>INS_7725</v>
          </cell>
          <cell r="F180" t="str">
            <v>Tubo concreto armado p/ rede pluvial DN 600mm</v>
          </cell>
          <cell r="G180">
            <v>123.2</v>
          </cell>
          <cell r="H180" t="str">
            <v>M</v>
          </cell>
          <cell r="I180">
            <v>65.320000000000007</v>
          </cell>
          <cell r="J180">
            <v>65.33</v>
          </cell>
          <cell r="K180">
            <v>130.65</v>
          </cell>
          <cell r="L180">
            <v>51.75</v>
          </cell>
          <cell r="M180">
            <v>51.75</v>
          </cell>
          <cell r="N180">
            <v>103.5</v>
          </cell>
          <cell r="O180">
            <v>16096.08</v>
          </cell>
        </row>
        <row r="181">
          <cell r="B181">
            <v>0</v>
          </cell>
          <cell r="C181" t="str">
            <v>6.2.3.4</v>
          </cell>
          <cell r="D181" t="str">
            <v>SINAPI</v>
          </cell>
          <cell r="E181">
            <v>73722</v>
          </cell>
          <cell r="F181" t="str">
            <v>ASSENTAMENTO DE TUBOS DE CONCRETO DIAMETRO = 600MM, SIMPLES OU ARMADO,JUNTA EM ARGAMASSA 1:3 CIMENTO:AREIA</v>
          </cell>
          <cell r="G181">
            <v>123.2</v>
          </cell>
          <cell r="H181" t="str">
            <v>M</v>
          </cell>
          <cell r="I181">
            <v>24.04</v>
          </cell>
          <cell r="J181">
            <v>24.04</v>
          </cell>
          <cell r="K181">
            <v>48.08</v>
          </cell>
          <cell r="L181">
            <v>19.040000000000003</v>
          </cell>
          <cell r="M181">
            <v>19.05</v>
          </cell>
          <cell r="N181">
            <v>38.090000000000003</v>
          </cell>
          <cell r="O181">
            <v>5923.46</v>
          </cell>
        </row>
        <row r="182">
          <cell r="B182">
            <v>0</v>
          </cell>
          <cell r="C182" t="str">
            <v>6.2.3.5</v>
          </cell>
          <cell r="D182" t="str">
            <v>SINAPI</v>
          </cell>
          <cell r="E182">
            <v>73692</v>
          </cell>
          <cell r="F182" t="str">
            <v xml:space="preserve">LASTRO DE AREIA MEDIA </v>
          </cell>
          <cell r="G182">
            <v>6.16</v>
          </cell>
          <cell r="H182" t="str">
            <v>M3</v>
          </cell>
          <cell r="I182">
            <v>56.750000000000007</v>
          </cell>
          <cell r="J182">
            <v>56.76</v>
          </cell>
          <cell r="K182">
            <v>113.51</v>
          </cell>
          <cell r="L182">
            <v>44.96</v>
          </cell>
          <cell r="M182">
            <v>44.96</v>
          </cell>
          <cell r="N182">
            <v>89.92</v>
          </cell>
          <cell r="O182">
            <v>699.22</v>
          </cell>
        </row>
        <row r="183">
          <cell r="B183">
            <v>0</v>
          </cell>
          <cell r="C183" t="str">
            <v>6.2.3.6</v>
          </cell>
          <cell r="D183" t="str">
            <v>SINAPI</v>
          </cell>
          <cell r="E183">
            <v>72887</v>
          </cell>
          <cell r="F183" t="str">
            <v>Transporte (frete) de areia para lastro, excl. areia - DMT = 9,8km</v>
          </cell>
          <cell r="G183">
            <v>60.37</v>
          </cell>
          <cell r="H183" t="str">
            <v>M3XKM</v>
          </cell>
          <cell r="I183">
            <v>0.53</v>
          </cell>
          <cell r="J183">
            <v>0.53</v>
          </cell>
          <cell r="K183">
            <v>1.06</v>
          </cell>
          <cell r="L183">
            <v>0.42</v>
          </cell>
          <cell r="M183">
            <v>0.42</v>
          </cell>
          <cell r="N183">
            <v>0.84</v>
          </cell>
          <cell r="O183">
            <v>63.99</v>
          </cell>
        </row>
        <row r="184">
          <cell r="B184">
            <v>0</v>
          </cell>
          <cell r="C184" t="str">
            <v>6.2.3.7</v>
          </cell>
          <cell r="D184">
            <v>0</v>
          </cell>
          <cell r="E184">
            <v>0</v>
          </cell>
          <cell r="F184" t="str">
            <v>Escavação Mecânica de Valas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</row>
        <row r="185">
          <cell r="B185">
            <v>0</v>
          </cell>
          <cell r="C185" t="str">
            <v>6.2.3.7.1</v>
          </cell>
          <cell r="D185" t="str">
            <v>SINAPI</v>
          </cell>
          <cell r="E185">
            <v>73576</v>
          </cell>
          <cell r="F185" t="str">
            <v>Escacv. Mec. (escav. Hidr.) Vala Escor. Prof=1,5 à 3,0m Mat 1a. cat.</v>
          </cell>
          <cell r="G185">
            <v>218.85</v>
          </cell>
          <cell r="H185" t="str">
            <v>M3</v>
          </cell>
          <cell r="I185">
            <v>2.5300000000000002</v>
          </cell>
          <cell r="J185">
            <v>2.54</v>
          </cell>
          <cell r="K185">
            <v>5.07</v>
          </cell>
          <cell r="L185">
            <v>2.0099999999999998</v>
          </cell>
          <cell r="M185">
            <v>2.0099999999999998</v>
          </cell>
          <cell r="N185">
            <v>4.0199999999999996</v>
          </cell>
          <cell r="O185">
            <v>1109.57</v>
          </cell>
        </row>
        <row r="186">
          <cell r="B186">
            <v>0</v>
          </cell>
          <cell r="C186" t="str">
            <v>6.2.3.7.2</v>
          </cell>
          <cell r="D186" t="str">
            <v>SINAPI</v>
          </cell>
          <cell r="E186">
            <v>83868</v>
          </cell>
          <cell r="F186" t="str">
            <v>Escoramento de valas contínuo</v>
          </cell>
          <cell r="G186">
            <v>492.8</v>
          </cell>
          <cell r="H186" t="str">
            <v>M2</v>
          </cell>
          <cell r="I186">
            <v>30.83</v>
          </cell>
          <cell r="J186">
            <v>30.83</v>
          </cell>
          <cell r="K186">
            <v>61.66</v>
          </cell>
          <cell r="L186">
            <v>24.42</v>
          </cell>
          <cell r="M186">
            <v>24.43</v>
          </cell>
          <cell r="N186">
            <v>48.85</v>
          </cell>
          <cell r="O186">
            <v>30386.05</v>
          </cell>
        </row>
        <row r="187">
          <cell r="B187">
            <v>0</v>
          </cell>
          <cell r="C187" t="str">
            <v>6.2.3.7.3</v>
          </cell>
          <cell r="D187" t="str">
            <v>SINAPI</v>
          </cell>
          <cell r="E187" t="str">
            <v>74010/001</v>
          </cell>
          <cell r="F187" t="str">
            <v>Carga e descarga mecanizada de material de empréstimo</v>
          </cell>
          <cell r="G187">
            <v>218.85</v>
          </cell>
          <cell r="H187" t="str">
            <v>M3</v>
          </cell>
          <cell r="I187">
            <v>0.89</v>
          </cell>
          <cell r="J187">
            <v>0.89</v>
          </cell>
          <cell r="K187">
            <v>1.78</v>
          </cell>
          <cell r="L187">
            <v>0.7</v>
          </cell>
          <cell r="M187">
            <v>0.71</v>
          </cell>
          <cell r="N187">
            <v>1.41</v>
          </cell>
          <cell r="O187">
            <v>389.55</v>
          </cell>
        </row>
        <row r="188">
          <cell r="B188">
            <v>0</v>
          </cell>
          <cell r="C188" t="str">
            <v>6.2.3.7.4</v>
          </cell>
          <cell r="D188" t="str">
            <v>SINAPI</v>
          </cell>
          <cell r="E188">
            <v>72881</v>
          </cell>
          <cell r="F188" t="str">
            <v>Transporte local com caminhão basculante (Bota-fora) - DMT = 8,43km</v>
          </cell>
          <cell r="G188">
            <v>1844.91</v>
          </cell>
          <cell r="H188" t="str">
            <v>M3XKM</v>
          </cell>
          <cell r="I188">
            <v>0.7</v>
          </cell>
          <cell r="J188">
            <v>0.7</v>
          </cell>
          <cell r="K188">
            <v>1.4</v>
          </cell>
          <cell r="L188">
            <v>0.55000000000000004</v>
          </cell>
          <cell r="M188">
            <v>0.56000000000000005</v>
          </cell>
          <cell r="N188">
            <v>1.1100000000000001</v>
          </cell>
          <cell r="O188">
            <v>2582.87</v>
          </cell>
        </row>
        <row r="189">
          <cell r="B189">
            <v>0</v>
          </cell>
          <cell r="C189" t="str">
            <v>6.2.3.8</v>
          </cell>
          <cell r="D189">
            <v>0</v>
          </cell>
          <cell r="E189">
            <v>0</v>
          </cell>
          <cell r="F189" t="str">
            <v>Recomposição com material de empréstimo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</row>
        <row r="190">
          <cell r="B190">
            <v>0</v>
          </cell>
          <cell r="C190" t="str">
            <v>6.2.3.8.1</v>
          </cell>
          <cell r="D190" t="str">
            <v>SINAPI</v>
          </cell>
          <cell r="E190" t="str">
            <v>73964/006</v>
          </cell>
          <cell r="F190" t="str">
            <v>Reaterro de vala com compactação manual</v>
          </cell>
          <cell r="G190">
            <v>248.42</v>
          </cell>
          <cell r="H190" t="str">
            <v>M3</v>
          </cell>
          <cell r="I190">
            <v>22.519999999999996</v>
          </cell>
          <cell r="J190">
            <v>22.53</v>
          </cell>
          <cell r="K190">
            <v>45.05</v>
          </cell>
          <cell r="L190">
            <v>17.839999999999996</v>
          </cell>
          <cell r="M190">
            <v>17.850000000000001</v>
          </cell>
          <cell r="N190">
            <v>35.69</v>
          </cell>
          <cell r="O190">
            <v>11191.32</v>
          </cell>
        </row>
        <row r="191">
          <cell r="B191">
            <v>0</v>
          </cell>
          <cell r="C191" t="str">
            <v>6.2.3.8.2</v>
          </cell>
          <cell r="D191" t="str">
            <v>SINAPI</v>
          </cell>
          <cell r="E191">
            <v>73576</v>
          </cell>
          <cell r="F191" t="str">
            <v>Escavação de material de empréstimo p/ aterro</v>
          </cell>
          <cell r="G191">
            <v>248.42</v>
          </cell>
          <cell r="H191" t="str">
            <v>M3</v>
          </cell>
          <cell r="I191">
            <v>2.5300000000000002</v>
          </cell>
          <cell r="J191">
            <v>2.54</v>
          </cell>
          <cell r="K191">
            <v>5.07</v>
          </cell>
          <cell r="L191">
            <v>2.0099999999999998</v>
          </cell>
          <cell r="M191">
            <v>2.0099999999999998</v>
          </cell>
          <cell r="N191">
            <v>4.0199999999999996</v>
          </cell>
          <cell r="O191">
            <v>1259.49</v>
          </cell>
        </row>
        <row r="192">
          <cell r="B192">
            <v>0</v>
          </cell>
          <cell r="C192" t="str">
            <v>6.2.3.8.3</v>
          </cell>
          <cell r="D192" t="str">
            <v>SINAPI</v>
          </cell>
          <cell r="E192" t="str">
            <v>74010/001</v>
          </cell>
          <cell r="F192" t="str">
            <v>Carga e descarga mecanizada de material de empréstimo</v>
          </cell>
          <cell r="G192">
            <v>248.42</v>
          </cell>
          <cell r="H192" t="str">
            <v>M3</v>
          </cell>
          <cell r="I192">
            <v>0.89</v>
          </cell>
          <cell r="J192">
            <v>0.89</v>
          </cell>
          <cell r="K192">
            <v>1.78</v>
          </cell>
          <cell r="L192">
            <v>0.7</v>
          </cell>
          <cell r="M192">
            <v>0.71</v>
          </cell>
          <cell r="N192">
            <v>1.41</v>
          </cell>
          <cell r="O192">
            <v>442.19</v>
          </cell>
        </row>
        <row r="193">
          <cell r="B193">
            <v>0</v>
          </cell>
          <cell r="C193" t="str">
            <v>6.2.3.8.4</v>
          </cell>
          <cell r="D193" t="str">
            <v>SINAPI</v>
          </cell>
          <cell r="E193">
            <v>72887</v>
          </cell>
          <cell r="F193" t="str">
            <v>Transporte de material de empréstimo p/ aterro (DMT=20km)</v>
          </cell>
          <cell r="G193">
            <v>4968.3999999999996</v>
          </cell>
          <cell r="H193" t="str">
            <v>M3XKM</v>
          </cell>
          <cell r="I193">
            <v>0.53</v>
          </cell>
          <cell r="J193">
            <v>0.53</v>
          </cell>
          <cell r="K193">
            <v>1.06</v>
          </cell>
          <cell r="L193">
            <v>0.42</v>
          </cell>
          <cell r="M193">
            <v>0.42</v>
          </cell>
          <cell r="N193">
            <v>0.84</v>
          </cell>
          <cell r="O193">
            <v>5266.5</v>
          </cell>
        </row>
        <row r="194">
          <cell r="B194">
            <v>0</v>
          </cell>
          <cell r="C194" t="str">
            <v>6.2.3.8.5</v>
          </cell>
          <cell r="D194" t="str">
            <v>Composição</v>
          </cell>
          <cell r="E194" t="str">
            <v>MAI-002T</v>
          </cell>
          <cell r="F194" t="str">
            <v>Passeio em concreto 20 MPa, esp. 5 cm, lastro de brita 10 cm, junta serrada com polimento - Incluso transporte</v>
          </cell>
          <cell r="G194">
            <v>131.71</v>
          </cell>
          <cell r="H194" t="str">
            <v>M2</v>
          </cell>
          <cell r="I194">
            <v>28.43</v>
          </cell>
          <cell r="J194">
            <v>28.43</v>
          </cell>
          <cell r="K194">
            <v>56.86</v>
          </cell>
          <cell r="L194">
            <v>22.523999999999997</v>
          </cell>
          <cell r="M194">
            <v>22.52</v>
          </cell>
          <cell r="N194">
            <v>45.043999999999997</v>
          </cell>
          <cell r="O194">
            <v>7489.03</v>
          </cell>
        </row>
        <row r="195">
          <cell r="B195">
            <v>0</v>
          </cell>
          <cell r="C195" t="str">
            <v>6.3</v>
          </cell>
          <cell r="D195">
            <v>0</v>
          </cell>
          <cell r="E195">
            <v>0</v>
          </cell>
          <cell r="F195" t="str">
            <v>TRECHO 03 - Entre as Estaca 2+580 e 3+200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</row>
        <row r="196">
          <cell r="B196">
            <v>0</v>
          </cell>
          <cell r="C196" t="str">
            <v>6.3.1</v>
          </cell>
          <cell r="D196">
            <v>0</v>
          </cell>
          <cell r="E196">
            <v>0</v>
          </cell>
          <cell r="F196" t="str">
            <v>REMOÇÕES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</row>
        <row r="197">
          <cell r="B197">
            <v>0</v>
          </cell>
          <cell r="C197" t="str">
            <v>6.3.1.1</v>
          </cell>
          <cell r="D197" t="str">
            <v>Composição</v>
          </cell>
          <cell r="E197" t="str">
            <v>FEV-002</v>
          </cell>
          <cell r="F197" t="str">
            <v>Remoção de boca de lobo</v>
          </cell>
          <cell r="G197">
            <v>5</v>
          </cell>
          <cell r="H197" t="str">
            <v>UN</v>
          </cell>
          <cell r="I197">
            <v>66.62</v>
          </cell>
          <cell r="J197">
            <v>66.62</v>
          </cell>
          <cell r="K197">
            <v>133.24</v>
          </cell>
          <cell r="L197">
            <v>52.77488000000001</v>
          </cell>
          <cell r="M197">
            <v>52.78</v>
          </cell>
          <cell r="N197">
            <v>105.55488000000001</v>
          </cell>
          <cell r="O197">
            <v>666.2</v>
          </cell>
        </row>
        <row r="198">
          <cell r="B198">
            <v>0</v>
          </cell>
          <cell r="C198" t="str">
            <v>6.3.1.2</v>
          </cell>
          <cell r="D198" t="str">
            <v>Composição</v>
          </cell>
          <cell r="E198" t="str">
            <v>FEV-003</v>
          </cell>
          <cell r="F198" t="str">
            <v>Remoção de caixa de inspeção</v>
          </cell>
          <cell r="G198">
            <v>4</v>
          </cell>
          <cell r="H198" t="str">
            <v>UN</v>
          </cell>
          <cell r="I198">
            <v>84.15</v>
          </cell>
          <cell r="J198">
            <v>84.16</v>
          </cell>
          <cell r="K198">
            <v>168.31</v>
          </cell>
          <cell r="L198">
            <v>66.662480000000002</v>
          </cell>
          <cell r="M198">
            <v>66.67</v>
          </cell>
          <cell r="N198">
            <v>133.33248</v>
          </cell>
          <cell r="O198">
            <v>673.24</v>
          </cell>
        </row>
        <row r="199">
          <cell r="B199">
            <v>0</v>
          </cell>
          <cell r="C199" t="str">
            <v>6.3.1.3</v>
          </cell>
          <cell r="D199">
            <v>0</v>
          </cell>
          <cell r="E199">
            <v>0</v>
          </cell>
          <cell r="F199" t="str">
            <v>Recomposição com material de empréstimo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</row>
        <row r="200">
          <cell r="B200">
            <v>0</v>
          </cell>
          <cell r="C200" t="str">
            <v>6.3.1.3.1</v>
          </cell>
          <cell r="D200" t="str">
            <v>SINAPI</v>
          </cell>
          <cell r="E200">
            <v>73576</v>
          </cell>
          <cell r="F200" t="str">
            <v>Escavação de material de empréstimo p/ aterro</v>
          </cell>
          <cell r="G200">
            <v>20.74</v>
          </cell>
          <cell r="H200" t="str">
            <v>M3</v>
          </cell>
          <cell r="I200">
            <v>2.5300000000000002</v>
          </cell>
          <cell r="J200">
            <v>2.54</v>
          </cell>
          <cell r="K200">
            <v>5.07</v>
          </cell>
          <cell r="L200">
            <v>2.0099999999999998</v>
          </cell>
          <cell r="M200">
            <v>2.0099999999999998</v>
          </cell>
          <cell r="N200">
            <v>4.0199999999999996</v>
          </cell>
          <cell r="O200">
            <v>105.15</v>
          </cell>
        </row>
        <row r="201">
          <cell r="B201">
            <v>0</v>
          </cell>
          <cell r="C201" t="str">
            <v>6.3.1.3.2</v>
          </cell>
          <cell r="D201" t="str">
            <v>SINAPI</v>
          </cell>
          <cell r="E201" t="str">
            <v>74010/001</v>
          </cell>
          <cell r="F201" t="str">
            <v>Carga e descarga mecanizada de material de empréstimo</v>
          </cell>
          <cell r="G201">
            <v>20.74</v>
          </cell>
          <cell r="H201" t="str">
            <v>M3</v>
          </cell>
          <cell r="I201">
            <v>0.89</v>
          </cell>
          <cell r="J201">
            <v>0.89</v>
          </cell>
          <cell r="K201">
            <v>1.78</v>
          </cell>
          <cell r="L201">
            <v>0.7</v>
          </cell>
          <cell r="M201">
            <v>0.71</v>
          </cell>
          <cell r="N201">
            <v>1.41</v>
          </cell>
          <cell r="O201">
            <v>36.92</v>
          </cell>
        </row>
        <row r="202">
          <cell r="B202">
            <v>0</v>
          </cell>
          <cell r="C202" t="str">
            <v>6.3.1.3.3</v>
          </cell>
          <cell r="D202" t="str">
            <v>SINAPI</v>
          </cell>
          <cell r="E202">
            <v>72887</v>
          </cell>
          <cell r="F202" t="str">
            <v>Transporte de material de empréstimo p/ aterro (DMT=20km)</v>
          </cell>
          <cell r="G202">
            <v>414.8</v>
          </cell>
          <cell r="H202" t="str">
            <v>M3XKM</v>
          </cell>
          <cell r="I202">
            <v>0.53</v>
          </cell>
          <cell r="J202">
            <v>0.53</v>
          </cell>
          <cell r="K202">
            <v>1.06</v>
          </cell>
          <cell r="L202">
            <v>0.42</v>
          </cell>
          <cell r="M202">
            <v>0.42</v>
          </cell>
          <cell r="N202">
            <v>0.84</v>
          </cell>
          <cell r="O202">
            <v>439.69</v>
          </cell>
        </row>
        <row r="203">
          <cell r="B203">
            <v>0</v>
          </cell>
          <cell r="C203" t="str">
            <v>6.3.1.3.4</v>
          </cell>
          <cell r="D203" t="str">
            <v>SINAPI</v>
          </cell>
          <cell r="E203" t="str">
            <v>73964/006</v>
          </cell>
          <cell r="F203" t="str">
            <v>Reaterro de vala com compactação manual</v>
          </cell>
          <cell r="G203">
            <v>20.74</v>
          </cell>
          <cell r="H203" t="str">
            <v>M3</v>
          </cell>
          <cell r="I203">
            <v>22.519999999999996</v>
          </cell>
          <cell r="J203">
            <v>22.53</v>
          </cell>
          <cell r="K203">
            <v>45.05</v>
          </cell>
          <cell r="L203">
            <v>17.839999999999996</v>
          </cell>
          <cell r="M203">
            <v>17.850000000000001</v>
          </cell>
          <cell r="N203">
            <v>35.69</v>
          </cell>
          <cell r="O203">
            <v>934.34</v>
          </cell>
        </row>
        <row r="204">
          <cell r="B204">
            <v>0</v>
          </cell>
          <cell r="C204" t="str">
            <v>6.3.1.3.5</v>
          </cell>
          <cell r="D204" t="str">
            <v>Composição</v>
          </cell>
          <cell r="E204" t="str">
            <v>MAI-002T</v>
          </cell>
          <cell r="F204" t="str">
            <v>Passeio em concreto 20 MPa, esp. 5 cm, lastro de brita 10 cm, junta serrada com polimento - Incluso transporte</v>
          </cell>
          <cell r="G204">
            <v>14.72</v>
          </cell>
          <cell r="H204" t="str">
            <v>M2</v>
          </cell>
          <cell r="I204">
            <v>28.43</v>
          </cell>
          <cell r="J204">
            <v>28.43</v>
          </cell>
          <cell r="K204">
            <v>56.86</v>
          </cell>
          <cell r="L204">
            <v>22.523999999999997</v>
          </cell>
          <cell r="M204">
            <v>22.52</v>
          </cell>
          <cell r="N204">
            <v>45.043999999999997</v>
          </cell>
          <cell r="O204">
            <v>836.98</v>
          </cell>
        </row>
        <row r="205">
          <cell r="B205">
            <v>0</v>
          </cell>
          <cell r="C205" t="str">
            <v>6.3.2</v>
          </cell>
          <cell r="D205">
            <v>0</v>
          </cell>
          <cell r="E205">
            <v>0</v>
          </cell>
          <cell r="F205" t="str">
            <v>SUBSTITUIÇÕES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</row>
        <row r="206">
          <cell r="B206">
            <v>0</v>
          </cell>
          <cell r="C206" t="str">
            <v>6.3.2.1</v>
          </cell>
          <cell r="D206" t="str">
            <v>Composição</v>
          </cell>
          <cell r="E206" t="str">
            <v>FEV-003</v>
          </cell>
          <cell r="F206" t="str">
            <v>Remoção de caixa de inspeção</v>
          </cell>
          <cell r="G206">
            <v>2</v>
          </cell>
          <cell r="H206" t="str">
            <v>UN</v>
          </cell>
          <cell r="I206">
            <v>84.15</v>
          </cell>
          <cell r="J206">
            <v>84.16</v>
          </cell>
          <cell r="K206">
            <v>168.31</v>
          </cell>
          <cell r="L206">
            <v>66.662480000000002</v>
          </cell>
          <cell r="M206">
            <v>66.67</v>
          </cell>
          <cell r="N206">
            <v>133.33248</v>
          </cell>
          <cell r="O206">
            <v>336.62</v>
          </cell>
        </row>
        <row r="207">
          <cell r="B207">
            <v>0</v>
          </cell>
          <cell r="C207" t="str">
            <v>6.3.2.2</v>
          </cell>
          <cell r="D207" t="str">
            <v>DAER</v>
          </cell>
          <cell r="E207">
            <v>2300</v>
          </cell>
          <cell r="F207" t="str">
            <v>Caixa de Inspeção Nova</v>
          </cell>
          <cell r="G207">
            <v>2</v>
          </cell>
          <cell r="H207" t="str">
            <v>UN</v>
          </cell>
          <cell r="I207">
            <v>510.93</v>
          </cell>
          <cell r="J207">
            <v>510.93</v>
          </cell>
          <cell r="K207">
            <v>1021.86</v>
          </cell>
          <cell r="L207">
            <v>404.76</v>
          </cell>
          <cell r="M207">
            <v>404.76</v>
          </cell>
          <cell r="N207">
            <v>809.52</v>
          </cell>
          <cell r="O207">
            <v>2043.72</v>
          </cell>
        </row>
        <row r="208">
          <cell r="B208">
            <v>0</v>
          </cell>
          <cell r="C208" t="str">
            <v>6.3.2.3</v>
          </cell>
          <cell r="D208" t="str">
            <v>SINAPI</v>
          </cell>
          <cell r="E208">
            <v>6171</v>
          </cell>
          <cell r="F208" t="str">
            <v>Substituição de tampa de boca de lobo</v>
          </cell>
          <cell r="G208">
            <v>1</v>
          </cell>
          <cell r="H208" t="str">
            <v>UN</v>
          </cell>
          <cell r="I208">
            <v>11.46</v>
          </cell>
          <cell r="J208">
            <v>11.46</v>
          </cell>
          <cell r="K208">
            <v>22.92</v>
          </cell>
          <cell r="L208">
            <v>9.08</v>
          </cell>
          <cell r="M208">
            <v>9.08</v>
          </cell>
          <cell r="N208">
            <v>18.16</v>
          </cell>
          <cell r="O208">
            <v>22.92</v>
          </cell>
        </row>
        <row r="209">
          <cell r="B209">
            <v>0</v>
          </cell>
          <cell r="C209" t="str">
            <v>6.3.2.4</v>
          </cell>
          <cell r="D209" t="str">
            <v>DAER</v>
          </cell>
          <cell r="E209">
            <v>2671</v>
          </cell>
          <cell r="F209" t="str">
            <v>Remoção de tubulação de concreto, DN 400 mm</v>
          </cell>
          <cell r="G209">
            <v>99.1</v>
          </cell>
          <cell r="H209" t="str">
            <v>M</v>
          </cell>
          <cell r="I209">
            <v>9.74</v>
          </cell>
          <cell r="J209">
            <v>9.74</v>
          </cell>
          <cell r="K209">
            <v>19.48</v>
          </cell>
          <cell r="L209">
            <v>7.71</v>
          </cell>
          <cell r="M209">
            <v>7.72</v>
          </cell>
          <cell r="N209">
            <v>15.43</v>
          </cell>
          <cell r="O209">
            <v>1930.47</v>
          </cell>
        </row>
        <row r="210">
          <cell r="B210">
            <v>0</v>
          </cell>
          <cell r="C210" t="str">
            <v>6.3.2.5</v>
          </cell>
          <cell r="D210" t="str">
            <v>SINAPI</v>
          </cell>
          <cell r="E210" t="str">
            <v>INS_7725</v>
          </cell>
          <cell r="F210" t="str">
            <v>Tubo concreto armado p/ rede pluvial DN 600mm</v>
          </cell>
          <cell r="G210">
            <v>99.1</v>
          </cell>
          <cell r="H210" t="str">
            <v>M</v>
          </cell>
          <cell r="I210">
            <v>65.320000000000007</v>
          </cell>
          <cell r="J210">
            <v>65.33</v>
          </cell>
          <cell r="K210">
            <v>130.65</v>
          </cell>
          <cell r="L210">
            <v>51.75</v>
          </cell>
          <cell r="M210">
            <v>51.75</v>
          </cell>
          <cell r="N210">
            <v>103.5</v>
          </cell>
          <cell r="O210">
            <v>12947.42</v>
          </cell>
        </row>
        <row r="211">
          <cell r="B211">
            <v>0</v>
          </cell>
          <cell r="C211" t="str">
            <v>6.3.2.6</v>
          </cell>
          <cell r="D211" t="str">
            <v>SINAPI</v>
          </cell>
          <cell r="E211">
            <v>73722</v>
          </cell>
          <cell r="F211" t="str">
            <v>ASSENTAMENTO DE TUBOS DE CONCRETO DIAMETRO = 600MM, SIMPLES OU ARMADO,JUNTA EM ARGAMASSA 1:3 CIMENTO:AREIA</v>
          </cell>
          <cell r="G211">
            <v>99.1</v>
          </cell>
          <cell r="H211" t="str">
            <v>M</v>
          </cell>
          <cell r="I211">
            <v>24.04</v>
          </cell>
          <cell r="J211">
            <v>24.04</v>
          </cell>
          <cell r="K211">
            <v>48.08</v>
          </cell>
          <cell r="L211">
            <v>19.040000000000003</v>
          </cell>
          <cell r="M211">
            <v>19.05</v>
          </cell>
          <cell r="N211">
            <v>38.090000000000003</v>
          </cell>
          <cell r="O211">
            <v>4764.7299999999996</v>
          </cell>
        </row>
        <row r="212">
          <cell r="B212">
            <v>0</v>
          </cell>
          <cell r="C212" t="str">
            <v>6.3.2.7</v>
          </cell>
          <cell r="D212" t="str">
            <v>SINAPI</v>
          </cell>
          <cell r="E212">
            <v>73692</v>
          </cell>
          <cell r="F212" t="str">
            <v xml:space="preserve">LASTRO DE AREIA MEDIA </v>
          </cell>
          <cell r="G212">
            <v>5.95</v>
          </cell>
          <cell r="H212" t="str">
            <v>M3</v>
          </cell>
          <cell r="I212">
            <v>56.750000000000007</v>
          </cell>
          <cell r="J212">
            <v>56.76</v>
          </cell>
          <cell r="K212">
            <v>113.51</v>
          </cell>
          <cell r="L212">
            <v>44.96</v>
          </cell>
          <cell r="M212">
            <v>44.96</v>
          </cell>
          <cell r="N212">
            <v>89.92</v>
          </cell>
          <cell r="O212">
            <v>675.38</v>
          </cell>
        </row>
        <row r="213">
          <cell r="B213">
            <v>0</v>
          </cell>
          <cell r="C213" t="str">
            <v>6.3.2.8</v>
          </cell>
          <cell r="D213" t="str">
            <v>SINAPI</v>
          </cell>
          <cell r="E213">
            <v>72887</v>
          </cell>
          <cell r="F213" t="str">
            <v>Transporte (frete) de areia para lastro, excl. areia - DMT = 9,8km</v>
          </cell>
          <cell r="G213">
            <v>58.27</v>
          </cell>
          <cell r="H213" t="str">
            <v>M3XKM</v>
          </cell>
          <cell r="I213">
            <v>0.53</v>
          </cell>
          <cell r="J213">
            <v>0.53</v>
          </cell>
          <cell r="K213">
            <v>1.06</v>
          </cell>
          <cell r="L213">
            <v>0.42</v>
          </cell>
          <cell r="M213">
            <v>0.42</v>
          </cell>
          <cell r="N213">
            <v>0.84</v>
          </cell>
          <cell r="O213">
            <v>61.77</v>
          </cell>
        </row>
        <row r="214">
          <cell r="B214">
            <v>0</v>
          </cell>
          <cell r="C214" t="str">
            <v>6.3.2.9</v>
          </cell>
          <cell r="D214">
            <v>0</v>
          </cell>
          <cell r="E214">
            <v>0</v>
          </cell>
          <cell r="F214" t="str">
            <v>Escavação Mecânica de Valas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</row>
        <row r="215">
          <cell r="B215">
            <v>0</v>
          </cell>
          <cell r="C215" t="str">
            <v>6.3.2.9.1</v>
          </cell>
          <cell r="D215" t="str">
            <v>SINAPI</v>
          </cell>
          <cell r="E215">
            <v>73576</v>
          </cell>
          <cell r="F215" t="str">
            <v>Escacv. Mec. (escav. Hidr.) Vala Escor. Prof=1,5 à 3,0m Mat 1a. cat.</v>
          </cell>
          <cell r="G215">
            <v>168.47</v>
          </cell>
          <cell r="H215" t="str">
            <v>M3</v>
          </cell>
          <cell r="I215">
            <v>2.5300000000000002</v>
          </cell>
          <cell r="J215">
            <v>2.54</v>
          </cell>
          <cell r="K215">
            <v>5.07</v>
          </cell>
          <cell r="L215">
            <v>2.0099999999999998</v>
          </cell>
          <cell r="M215">
            <v>2.0099999999999998</v>
          </cell>
          <cell r="N215">
            <v>4.0199999999999996</v>
          </cell>
          <cell r="O215">
            <v>854.14</v>
          </cell>
        </row>
        <row r="216">
          <cell r="B216">
            <v>0</v>
          </cell>
          <cell r="C216" t="str">
            <v>6.3.2.9.2</v>
          </cell>
          <cell r="D216" t="str">
            <v>SINAPI</v>
          </cell>
          <cell r="E216">
            <v>83868</v>
          </cell>
          <cell r="F216" t="str">
            <v>Escoramento de valas contínuo</v>
          </cell>
          <cell r="G216">
            <v>366.67</v>
          </cell>
          <cell r="H216" t="str">
            <v>M2</v>
          </cell>
          <cell r="I216">
            <v>30.83</v>
          </cell>
          <cell r="J216">
            <v>30.83</v>
          </cell>
          <cell r="K216">
            <v>61.66</v>
          </cell>
          <cell r="L216">
            <v>24.42</v>
          </cell>
          <cell r="M216">
            <v>24.43</v>
          </cell>
          <cell r="N216">
            <v>48.85</v>
          </cell>
          <cell r="O216">
            <v>22608.87</v>
          </cell>
        </row>
        <row r="217">
          <cell r="B217">
            <v>0</v>
          </cell>
          <cell r="C217" t="str">
            <v>6.3.2.9.3</v>
          </cell>
          <cell r="D217" t="str">
            <v>SINAPI</v>
          </cell>
          <cell r="E217" t="str">
            <v>74010/001</v>
          </cell>
          <cell r="F217" t="str">
            <v>Carga e descarga mecanizada de material de empréstimo</v>
          </cell>
          <cell r="G217">
            <v>168.47</v>
          </cell>
          <cell r="H217" t="str">
            <v>M3</v>
          </cell>
          <cell r="I217">
            <v>0.89</v>
          </cell>
          <cell r="J217">
            <v>0.89</v>
          </cell>
          <cell r="K217">
            <v>1.78</v>
          </cell>
          <cell r="L217">
            <v>0.7</v>
          </cell>
          <cell r="M217">
            <v>0.71</v>
          </cell>
          <cell r="N217">
            <v>1.41</v>
          </cell>
          <cell r="O217">
            <v>299.88</v>
          </cell>
        </row>
        <row r="218">
          <cell r="B218">
            <v>0</v>
          </cell>
          <cell r="C218" t="str">
            <v>6.3.2.9.4</v>
          </cell>
          <cell r="D218" t="str">
            <v>SINAPI</v>
          </cell>
          <cell r="E218">
            <v>72881</v>
          </cell>
          <cell r="F218" t="str">
            <v>Transporte local com caminhão basculante (Bota-fora) - DMT = 8,43km</v>
          </cell>
          <cell r="G218">
            <v>1420.2</v>
          </cell>
          <cell r="H218" t="str">
            <v>M3XKM</v>
          </cell>
          <cell r="I218">
            <v>0.7</v>
          </cell>
          <cell r="J218">
            <v>0.7</v>
          </cell>
          <cell r="K218">
            <v>1.4</v>
          </cell>
          <cell r="L218">
            <v>0.55000000000000004</v>
          </cell>
          <cell r="M218">
            <v>0.56000000000000005</v>
          </cell>
          <cell r="N218">
            <v>1.1100000000000001</v>
          </cell>
          <cell r="O218">
            <v>1988.28</v>
          </cell>
        </row>
        <row r="219">
          <cell r="B219">
            <v>0</v>
          </cell>
          <cell r="C219" t="str">
            <v>6.3.2.10</v>
          </cell>
          <cell r="D219">
            <v>0</v>
          </cell>
          <cell r="E219">
            <v>0</v>
          </cell>
          <cell r="F219" t="str">
            <v>Recomposição com material de empréstimo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</row>
        <row r="220">
          <cell r="B220">
            <v>0</v>
          </cell>
          <cell r="C220" t="str">
            <v>6.3.2.10.1</v>
          </cell>
          <cell r="D220" t="str">
            <v>SINAPI</v>
          </cell>
          <cell r="E220" t="str">
            <v>73964/006</v>
          </cell>
          <cell r="F220" t="str">
            <v>Reaterro de vala com compactação manual</v>
          </cell>
          <cell r="G220">
            <v>189.61</v>
          </cell>
          <cell r="H220" t="str">
            <v>M3</v>
          </cell>
          <cell r="I220">
            <v>22.519999999999996</v>
          </cell>
          <cell r="J220">
            <v>22.53</v>
          </cell>
          <cell r="K220">
            <v>45.05</v>
          </cell>
          <cell r="L220">
            <v>17.839999999999996</v>
          </cell>
          <cell r="M220">
            <v>17.850000000000001</v>
          </cell>
          <cell r="N220">
            <v>35.69</v>
          </cell>
          <cell r="O220">
            <v>8541.93</v>
          </cell>
        </row>
        <row r="221">
          <cell r="B221">
            <v>0</v>
          </cell>
          <cell r="C221" t="str">
            <v>6.3.2.10.2</v>
          </cell>
          <cell r="D221" t="str">
            <v>SINAPI</v>
          </cell>
          <cell r="E221">
            <v>73576</v>
          </cell>
          <cell r="F221" t="str">
            <v>Escavação de material de empréstimo p/ aterro</v>
          </cell>
          <cell r="G221">
            <v>189.61</v>
          </cell>
          <cell r="H221" t="str">
            <v>M3</v>
          </cell>
          <cell r="I221">
            <v>2.5300000000000002</v>
          </cell>
          <cell r="J221">
            <v>2.54</v>
          </cell>
          <cell r="K221">
            <v>5.07</v>
          </cell>
          <cell r="L221">
            <v>2.0099999999999998</v>
          </cell>
          <cell r="M221">
            <v>2.0099999999999998</v>
          </cell>
          <cell r="N221">
            <v>4.0199999999999996</v>
          </cell>
          <cell r="O221">
            <v>961.32</v>
          </cell>
        </row>
        <row r="222">
          <cell r="B222">
            <v>0</v>
          </cell>
          <cell r="C222" t="str">
            <v>6.3.2.10.3</v>
          </cell>
          <cell r="D222" t="str">
            <v>SINAPI</v>
          </cell>
          <cell r="E222" t="str">
            <v>74010/001</v>
          </cell>
          <cell r="F222" t="str">
            <v>Carga e descarga mecanizada de material de empréstimo</v>
          </cell>
          <cell r="G222">
            <v>189.61</v>
          </cell>
          <cell r="H222" t="str">
            <v>M3</v>
          </cell>
          <cell r="I222">
            <v>0.89</v>
          </cell>
          <cell r="J222">
            <v>0.89</v>
          </cell>
          <cell r="K222">
            <v>1.78</v>
          </cell>
          <cell r="L222">
            <v>0.7</v>
          </cell>
          <cell r="M222">
            <v>0.71</v>
          </cell>
          <cell r="N222">
            <v>1.41</v>
          </cell>
          <cell r="O222">
            <v>337.51</v>
          </cell>
        </row>
        <row r="223">
          <cell r="B223">
            <v>0</v>
          </cell>
          <cell r="C223" t="str">
            <v>6.3.2.10.4</v>
          </cell>
          <cell r="D223" t="str">
            <v>SINAPI</v>
          </cell>
          <cell r="E223">
            <v>72887</v>
          </cell>
          <cell r="F223" t="str">
            <v>Transporte de material de empréstimo p/ aterro (DMT=20km)</v>
          </cell>
          <cell r="G223">
            <v>3792.2</v>
          </cell>
          <cell r="H223" t="str">
            <v>M3XKM</v>
          </cell>
          <cell r="I223">
            <v>0.53</v>
          </cell>
          <cell r="J223">
            <v>0.53</v>
          </cell>
          <cell r="K223">
            <v>1.06</v>
          </cell>
          <cell r="L223">
            <v>0.42</v>
          </cell>
          <cell r="M223">
            <v>0.42</v>
          </cell>
          <cell r="N223">
            <v>0.84</v>
          </cell>
          <cell r="O223">
            <v>4019.73</v>
          </cell>
        </row>
        <row r="224">
          <cell r="B224">
            <v>0</v>
          </cell>
          <cell r="C224" t="str">
            <v>6.3.2.10.5</v>
          </cell>
          <cell r="D224" t="str">
            <v>Composição</v>
          </cell>
          <cell r="E224" t="str">
            <v>MAI-002T</v>
          </cell>
          <cell r="F224" t="str">
            <v>Passeio em concreto 20 MPa, esp. 5 cm, lastro de brita 10 cm, junta serrada com polimento - Incluso transporte</v>
          </cell>
          <cell r="G224">
            <v>29.78</v>
          </cell>
          <cell r="H224" t="str">
            <v>M2</v>
          </cell>
          <cell r="I224">
            <v>28.43</v>
          </cell>
          <cell r="J224">
            <v>28.43</v>
          </cell>
          <cell r="K224">
            <v>56.86</v>
          </cell>
          <cell r="L224">
            <v>22.523999999999997</v>
          </cell>
          <cell r="M224">
            <v>22.52</v>
          </cell>
          <cell r="N224">
            <v>45.043999999999997</v>
          </cell>
          <cell r="O224">
            <v>1693.29</v>
          </cell>
        </row>
        <row r="225">
          <cell r="B225">
            <v>0</v>
          </cell>
          <cell r="C225" t="str">
            <v>6.3.2.10.6</v>
          </cell>
          <cell r="D225" t="str">
            <v>SINAPI</v>
          </cell>
          <cell r="E225">
            <v>72965</v>
          </cell>
          <cell r="F225" t="str">
            <v>Reposição do pavimento (CBUQ sobre base granular)</v>
          </cell>
          <cell r="G225">
            <v>29.39</v>
          </cell>
          <cell r="H225" t="str">
            <v>T</v>
          </cell>
          <cell r="I225">
            <v>111.49000000000001</v>
          </cell>
          <cell r="J225">
            <v>111.5</v>
          </cell>
          <cell r="K225">
            <v>222.99</v>
          </cell>
          <cell r="L225">
            <v>88.320000000000007</v>
          </cell>
          <cell r="M225">
            <v>88.33</v>
          </cell>
          <cell r="N225">
            <v>176.65</v>
          </cell>
          <cell r="O225">
            <v>6553.68</v>
          </cell>
        </row>
        <row r="226">
          <cell r="B226">
            <v>0</v>
          </cell>
          <cell r="C226" t="str">
            <v>6.3.3</v>
          </cell>
          <cell r="D226">
            <v>0</v>
          </cell>
          <cell r="E226">
            <v>0</v>
          </cell>
          <cell r="F226" t="str">
            <v>IMPLANTAÇÕES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</row>
        <row r="227">
          <cell r="B227">
            <v>0</v>
          </cell>
          <cell r="C227" t="str">
            <v>6.3.3.1</v>
          </cell>
          <cell r="D227" t="str">
            <v>SINAPI</v>
          </cell>
          <cell r="E227">
            <v>83659</v>
          </cell>
          <cell r="F227" t="str">
            <v>Boca-de-Lobo Nova máxima eficiência alvenaria 20cm H=1,50m D=0,80m - conforme projeto</v>
          </cell>
          <cell r="G227">
            <v>39</v>
          </cell>
          <cell r="H227" t="str">
            <v>UN</v>
          </cell>
          <cell r="I227">
            <v>380.43</v>
          </cell>
          <cell r="J227">
            <v>380.43</v>
          </cell>
          <cell r="K227">
            <v>760.86</v>
          </cell>
          <cell r="L227">
            <v>301.38</v>
          </cell>
          <cell r="M227">
            <v>301.38</v>
          </cell>
          <cell r="N227">
            <v>602.76</v>
          </cell>
          <cell r="O227">
            <v>29673.54</v>
          </cell>
        </row>
        <row r="228">
          <cell r="B228">
            <v>0</v>
          </cell>
          <cell r="C228" t="str">
            <v>6.3.3.2</v>
          </cell>
          <cell r="D228" t="str">
            <v>DAER</v>
          </cell>
          <cell r="E228">
            <v>2300</v>
          </cell>
          <cell r="F228" t="str">
            <v>Caixa de Inspeção</v>
          </cell>
          <cell r="G228">
            <v>40</v>
          </cell>
          <cell r="H228" t="str">
            <v>UN</v>
          </cell>
          <cell r="I228">
            <v>510.93</v>
          </cell>
          <cell r="J228">
            <v>510.93</v>
          </cell>
          <cell r="K228">
            <v>1021.86</v>
          </cell>
          <cell r="L228">
            <v>404.76</v>
          </cell>
          <cell r="M228">
            <v>404.76</v>
          </cell>
          <cell r="N228">
            <v>809.52</v>
          </cell>
          <cell r="O228">
            <v>40874.400000000001</v>
          </cell>
        </row>
        <row r="229">
          <cell r="B229">
            <v>0</v>
          </cell>
          <cell r="C229" t="str">
            <v>6.3.3.3</v>
          </cell>
          <cell r="D229" t="str">
            <v>SINAPI</v>
          </cell>
          <cell r="E229" t="str">
            <v>INS_7725</v>
          </cell>
          <cell r="F229" t="str">
            <v>Tubo concreto armado p/ rede pluvial DN 600mm</v>
          </cell>
          <cell r="G229">
            <v>474.8</v>
          </cell>
          <cell r="H229" t="str">
            <v>M</v>
          </cell>
          <cell r="I229">
            <v>65.320000000000007</v>
          </cell>
          <cell r="J229">
            <v>65.33</v>
          </cell>
          <cell r="K229">
            <v>130.65</v>
          </cell>
          <cell r="L229">
            <v>51.75</v>
          </cell>
          <cell r="M229">
            <v>51.75</v>
          </cell>
          <cell r="N229">
            <v>103.5</v>
          </cell>
          <cell r="O229">
            <v>62032.62</v>
          </cell>
        </row>
        <row r="230">
          <cell r="B230">
            <v>0</v>
          </cell>
          <cell r="C230" t="str">
            <v>6.3.3.4</v>
          </cell>
          <cell r="D230" t="str">
            <v>SINAPI</v>
          </cell>
          <cell r="E230">
            <v>73722</v>
          </cell>
          <cell r="F230" t="str">
            <v>ASSENTAMENTO DE TUBOS DE CONCRETO DIAMETRO = 600MM, SIMPLES OU ARMADO,JUNTA EM ARGAMASSA 1:3 CIMENTO:AREIA</v>
          </cell>
          <cell r="G230">
            <v>474.8</v>
          </cell>
          <cell r="H230" t="str">
            <v>M</v>
          </cell>
          <cell r="I230">
            <v>24.04</v>
          </cell>
          <cell r="J230">
            <v>24.04</v>
          </cell>
          <cell r="K230">
            <v>48.08</v>
          </cell>
          <cell r="L230">
            <v>19.040000000000003</v>
          </cell>
          <cell r="M230">
            <v>19.05</v>
          </cell>
          <cell r="N230">
            <v>38.090000000000003</v>
          </cell>
          <cell r="O230">
            <v>22828.38</v>
          </cell>
        </row>
        <row r="231">
          <cell r="B231">
            <v>0</v>
          </cell>
          <cell r="C231" t="str">
            <v>6.3.3.5</v>
          </cell>
          <cell r="D231" t="str">
            <v>SINAPI</v>
          </cell>
          <cell r="E231">
            <v>73692</v>
          </cell>
          <cell r="F231" t="str">
            <v xml:space="preserve">LASTRO DE AREIA MEDIA </v>
          </cell>
          <cell r="G231">
            <v>23.74</v>
          </cell>
          <cell r="H231" t="str">
            <v>M3</v>
          </cell>
          <cell r="I231">
            <v>56.750000000000007</v>
          </cell>
          <cell r="J231">
            <v>56.76</v>
          </cell>
          <cell r="K231">
            <v>113.51</v>
          </cell>
          <cell r="L231">
            <v>44.96</v>
          </cell>
          <cell r="M231">
            <v>44.96</v>
          </cell>
          <cell r="N231">
            <v>89.92</v>
          </cell>
          <cell r="O231">
            <v>2694.73</v>
          </cell>
        </row>
        <row r="232">
          <cell r="B232">
            <v>0</v>
          </cell>
          <cell r="C232" t="str">
            <v>6.3.3.6</v>
          </cell>
          <cell r="D232" t="str">
            <v>SINAPI</v>
          </cell>
          <cell r="E232">
            <v>72887</v>
          </cell>
          <cell r="F232" t="str">
            <v>Transporte (frete) de areia para lastro, excl. areia - DMT = 9,8km</v>
          </cell>
          <cell r="G232">
            <v>232.65</v>
          </cell>
          <cell r="H232" t="str">
            <v>M3XKM</v>
          </cell>
          <cell r="I232">
            <v>0.53</v>
          </cell>
          <cell r="J232">
            <v>0.53</v>
          </cell>
          <cell r="K232">
            <v>1.06</v>
          </cell>
          <cell r="L232">
            <v>0.42</v>
          </cell>
          <cell r="M232">
            <v>0.42</v>
          </cell>
          <cell r="N232">
            <v>0.84</v>
          </cell>
          <cell r="O232">
            <v>246.61</v>
          </cell>
        </row>
        <row r="233">
          <cell r="B233">
            <v>0</v>
          </cell>
          <cell r="C233" t="str">
            <v>6.3.3.7</v>
          </cell>
          <cell r="D233" t="str">
            <v>SINAPI</v>
          </cell>
          <cell r="E233" t="str">
            <v>INS_7750</v>
          </cell>
          <cell r="F233" t="str">
            <v>Tubo concreto armado p/ rede pluvial DN 800mm</v>
          </cell>
          <cell r="G233">
            <v>279.06</v>
          </cell>
          <cell r="H233" t="str">
            <v>M</v>
          </cell>
          <cell r="I233">
            <v>103.96999999999998</v>
          </cell>
          <cell r="J233">
            <v>103.98</v>
          </cell>
          <cell r="K233">
            <v>207.95</v>
          </cell>
          <cell r="L233">
            <v>82.37</v>
          </cell>
          <cell r="M233">
            <v>82.37</v>
          </cell>
          <cell r="N233">
            <v>164.74</v>
          </cell>
          <cell r="O233">
            <v>58030.53</v>
          </cell>
        </row>
        <row r="234">
          <cell r="B234">
            <v>0</v>
          </cell>
          <cell r="C234" t="str">
            <v>6.3.3.8</v>
          </cell>
          <cell r="D234" t="str">
            <v>SINAPI</v>
          </cell>
          <cell r="E234">
            <v>73720</v>
          </cell>
          <cell r="F234" t="str">
            <v>ASSENTAMENTO DE TUBOS DE CONCRETO DIAMETRO = 800MM, SIMPLES OU ARMADO,JUNTA EM ARGAMASSA 1:3 CIMENTO:AREIA</v>
          </cell>
          <cell r="G234">
            <v>279.06</v>
          </cell>
          <cell r="H234" t="str">
            <v>M</v>
          </cell>
          <cell r="I234">
            <v>49.79</v>
          </cell>
          <cell r="J234">
            <v>49.79</v>
          </cell>
          <cell r="K234">
            <v>99.58</v>
          </cell>
          <cell r="L234">
            <v>39.44</v>
          </cell>
          <cell r="M234">
            <v>39.450000000000003</v>
          </cell>
          <cell r="N234">
            <v>78.89</v>
          </cell>
          <cell r="O234">
            <v>27788.79</v>
          </cell>
        </row>
        <row r="235">
          <cell r="B235">
            <v>0</v>
          </cell>
          <cell r="C235" t="str">
            <v>6.3.3.9</v>
          </cell>
          <cell r="D235" t="str">
            <v>SINAPI</v>
          </cell>
          <cell r="E235">
            <v>73692</v>
          </cell>
          <cell r="F235" t="str">
            <v xml:space="preserve">LASTRO DE AREIA MEDIA </v>
          </cell>
          <cell r="G235">
            <v>16.739999999999998</v>
          </cell>
          <cell r="H235" t="str">
            <v>M3</v>
          </cell>
          <cell r="I235">
            <v>56.750000000000007</v>
          </cell>
          <cell r="J235">
            <v>56.76</v>
          </cell>
          <cell r="K235">
            <v>113.51</v>
          </cell>
          <cell r="L235">
            <v>44.96</v>
          </cell>
          <cell r="M235">
            <v>44.96</v>
          </cell>
          <cell r="N235">
            <v>89.92</v>
          </cell>
          <cell r="O235">
            <v>1900.16</v>
          </cell>
        </row>
        <row r="236">
          <cell r="B236">
            <v>0</v>
          </cell>
          <cell r="C236" t="str">
            <v>6.3.3.10</v>
          </cell>
          <cell r="D236" t="str">
            <v>SINAPI</v>
          </cell>
          <cell r="E236">
            <v>72887</v>
          </cell>
          <cell r="F236" t="str">
            <v>Transporte (frete) de areia para lastro, excl. areia - DMT = 9,8km</v>
          </cell>
          <cell r="G236">
            <v>164.05</v>
          </cell>
          <cell r="H236" t="str">
            <v>M3XKM</v>
          </cell>
          <cell r="I236">
            <v>0.53</v>
          </cell>
          <cell r="J236">
            <v>0.53</v>
          </cell>
          <cell r="K236">
            <v>1.06</v>
          </cell>
          <cell r="L236">
            <v>0.42</v>
          </cell>
          <cell r="M236">
            <v>0.42</v>
          </cell>
          <cell r="N236">
            <v>0.84</v>
          </cell>
          <cell r="O236">
            <v>173.89</v>
          </cell>
        </row>
        <row r="237">
          <cell r="B237">
            <v>0</v>
          </cell>
          <cell r="C237" t="str">
            <v>6.3.3.11</v>
          </cell>
          <cell r="D237" t="str">
            <v>SINAPI</v>
          </cell>
          <cell r="E237" t="str">
            <v>INS_7757</v>
          </cell>
          <cell r="F237" t="str">
            <v>Tubo concreto armado p/ rede pluvial DN 1200mm</v>
          </cell>
          <cell r="G237">
            <v>81.5</v>
          </cell>
          <cell r="H237" t="str">
            <v>M</v>
          </cell>
          <cell r="I237">
            <v>202.25999999999996</v>
          </cell>
          <cell r="J237">
            <v>202.27</v>
          </cell>
          <cell r="K237">
            <v>404.53</v>
          </cell>
          <cell r="L237">
            <v>160.23000000000002</v>
          </cell>
          <cell r="M237">
            <v>160.24</v>
          </cell>
          <cell r="N237">
            <v>320.47000000000003</v>
          </cell>
          <cell r="O237">
            <v>32969.199999999997</v>
          </cell>
        </row>
        <row r="238">
          <cell r="B238">
            <v>0</v>
          </cell>
          <cell r="C238" t="str">
            <v>6.3.3.12</v>
          </cell>
          <cell r="D238" t="str">
            <v>SINAPI</v>
          </cell>
          <cell r="E238">
            <v>73719</v>
          </cell>
          <cell r="F238" t="str">
            <v>ASSENTAMENTO DE TUBOS DE CONCRETO DIAMETRO = 1200MM, SIMPLES OU ARMADO, JUNTA EM ARGAMASSA 1:3 CIMENTO:AREIA</v>
          </cell>
          <cell r="G238">
            <v>81.5</v>
          </cell>
          <cell r="H238" t="str">
            <v>M</v>
          </cell>
          <cell r="I238">
            <v>92.61</v>
          </cell>
          <cell r="J238">
            <v>92.61</v>
          </cell>
          <cell r="K238">
            <v>185.22</v>
          </cell>
          <cell r="L238">
            <v>73.359999999999985</v>
          </cell>
          <cell r="M238">
            <v>73.37</v>
          </cell>
          <cell r="N238">
            <v>146.72999999999999</v>
          </cell>
          <cell r="O238">
            <v>15095.43</v>
          </cell>
        </row>
        <row r="239">
          <cell r="B239">
            <v>0</v>
          </cell>
          <cell r="C239" t="str">
            <v>6.3.3.13</v>
          </cell>
          <cell r="D239" t="str">
            <v>SINAPI</v>
          </cell>
          <cell r="E239">
            <v>73692</v>
          </cell>
          <cell r="F239" t="str">
            <v xml:space="preserve">LASTRO DE AREIA MEDIA </v>
          </cell>
          <cell r="G239">
            <v>6.52</v>
          </cell>
          <cell r="H239" t="str">
            <v>M3</v>
          </cell>
          <cell r="I239">
            <v>56.750000000000007</v>
          </cell>
          <cell r="J239">
            <v>56.76</v>
          </cell>
          <cell r="K239">
            <v>113.51</v>
          </cell>
          <cell r="L239">
            <v>44.96</v>
          </cell>
          <cell r="M239">
            <v>44.96</v>
          </cell>
          <cell r="N239">
            <v>89.92</v>
          </cell>
          <cell r="O239">
            <v>740.09</v>
          </cell>
        </row>
        <row r="240">
          <cell r="B240">
            <v>0</v>
          </cell>
          <cell r="C240" t="str">
            <v>6.3.3.14</v>
          </cell>
          <cell r="D240" t="str">
            <v>SINAPI</v>
          </cell>
          <cell r="E240">
            <v>72887</v>
          </cell>
          <cell r="F240" t="str">
            <v>Transporte (frete) de areia para lastro, excl. areia - DMT = 9,8km</v>
          </cell>
          <cell r="G240">
            <v>63.9</v>
          </cell>
          <cell r="H240" t="str">
            <v>M3XKM</v>
          </cell>
          <cell r="I240">
            <v>0.53</v>
          </cell>
          <cell r="J240">
            <v>0.53</v>
          </cell>
          <cell r="K240">
            <v>1.06</v>
          </cell>
          <cell r="L240">
            <v>0.42</v>
          </cell>
          <cell r="M240">
            <v>0.42</v>
          </cell>
          <cell r="N240">
            <v>0.84</v>
          </cell>
          <cell r="O240">
            <v>67.73</v>
          </cell>
        </row>
        <row r="241">
          <cell r="B241">
            <v>0</v>
          </cell>
          <cell r="C241" t="str">
            <v>6.3.3.15</v>
          </cell>
          <cell r="D241">
            <v>0</v>
          </cell>
          <cell r="E241">
            <v>0</v>
          </cell>
          <cell r="F241" t="str">
            <v>Escavação Mecânica de Valas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</row>
        <row r="242">
          <cell r="B242">
            <v>0</v>
          </cell>
          <cell r="C242" t="str">
            <v>6.3.3.15.1</v>
          </cell>
          <cell r="D242" t="str">
            <v>SINAPI</v>
          </cell>
          <cell r="E242">
            <v>73576</v>
          </cell>
          <cell r="F242" t="str">
            <v>Escacv. Mec. (escav. Hidr.) Vala Escor. Prof=1,5 à 3,0m Mat 1a. cat.</v>
          </cell>
          <cell r="G242">
            <v>1751.43</v>
          </cell>
          <cell r="H242" t="str">
            <v>M3</v>
          </cell>
          <cell r="I242">
            <v>2.5300000000000002</v>
          </cell>
          <cell r="J242">
            <v>2.54</v>
          </cell>
          <cell r="K242">
            <v>5.07</v>
          </cell>
          <cell r="L242">
            <v>2.0099999999999998</v>
          </cell>
          <cell r="M242">
            <v>2.0099999999999998</v>
          </cell>
          <cell r="N242">
            <v>4.0199999999999996</v>
          </cell>
          <cell r="O242">
            <v>8879.75</v>
          </cell>
        </row>
        <row r="243">
          <cell r="B243">
            <v>0</v>
          </cell>
          <cell r="C243" t="str">
            <v>6.3.3.15.2</v>
          </cell>
          <cell r="D243" t="str">
            <v>SINAPI</v>
          </cell>
          <cell r="E243">
            <v>83868</v>
          </cell>
          <cell r="F243" t="str">
            <v>Escoramento de valas contínuo</v>
          </cell>
          <cell r="G243">
            <v>3341.44</v>
          </cell>
          <cell r="H243" t="str">
            <v>M2</v>
          </cell>
          <cell r="I243">
            <v>30.83</v>
          </cell>
          <cell r="J243">
            <v>30.83</v>
          </cell>
          <cell r="K243">
            <v>61.66</v>
          </cell>
          <cell r="L243">
            <v>24.42</v>
          </cell>
          <cell r="M243">
            <v>24.43</v>
          </cell>
          <cell r="N243">
            <v>48.85</v>
          </cell>
          <cell r="O243">
            <v>206033.19</v>
          </cell>
        </row>
        <row r="244">
          <cell r="B244">
            <v>0</v>
          </cell>
          <cell r="C244" t="str">
            <v>6.3.3.15.3</v>
          </cell>
          <cell r="D244" t="str">
            <v>SINAPI</v>
          </cell>
          <cell r="E244" t="str">
            <v>74010/001</v>
          </cell>
          <cell r="F244" t="str">
            <v>Carga e descarga mecanizada de material de empréstimo</v>
          </cell>
          <cell r="G244">
            <v>1751.43</v>
          </cell>
          <cell r="H244" t="str">
            <v>M3</v>
          </cell>
          <cell r="I244">
            <v>0.89</v>
          </cell>
          <cell r="J244">
            <v>0.89</v>
          </cell>
          <cell r="K244">
            <v>1.78</v>
          </cell>
          <cell r="L244">
            <v>0.7</v>
          </cell>
          <cell r="M244">
            <v>0.71</v>
          </cell>
          <cell r="N244">
            <v>1.41</v>
          </cell>
          <cell r="O244">
            <v>3117.55</v>
          </cell>
        </row>
        <row r="245">
          <cell r="B245">
            <v>0</v>
          </cell>
          <cell r="C245" t="str">
            <v>6.3.3.15.4</v>
          </cell>
          <cell r="D245" t="str">
            <v>SINAPI</v>
          </cell>
          <cell r="E245">
            <v>72881</v>
          </cell>
          <cell r="F245" t="str">
            <v>Transporte local com caminhão basculante (Bota-fora) - DMT = 8,43km</v>
          </cell>
          <cell r="G245">
            <v>14764.55</v>
          </cell>
          <cell r="H245" t="str">
            <v>M3XKM</v>
          </cell>
          <cell r="I245">
            <v>0.7</v>
          </cell>
          <cell r="J245">
            <v>0.7</v>
          </cell>
          <cell r="K245">
            <v>1.4</v>
          </cell>
          <cell r="L245">
            <v>0.55000000000000004</v>
          </cell>
          <cell r="M245">
            <v>0.56000000000000005</v>
          </cell>
          <cell r="N245">
            <v>1.1100000000000001</v>
          </cell>
          <cell r="O245">
            <v>20670.37</v>
          </cell>
        </row>
        <row r="246">
          <cell r="B246">
            <v>0</v>
          </cell>
          <cell r="C246" t="str">
            <v>6.3.3.16</v>
          </cell>
          <cell r="D246">
            <v>0</v>
          </cell>
          <cell r="E246">
            <v>0</v>
          </cell>
          <cell r="F246" t="str">
            <v>Recomposição com material de empréstimo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</row>
        <row r="247">
          <cell r="B247">
            <v>0</v>
          </cell>
          <cell r="C247" t="str">
            <v>6.3.3.16.1</v>
          </cell>
          <cell r="D247" t="str">
            <v>SINAPI</v>
          </cell>
          <cell r="E247" t="str">
            <v>73964/006</v>
          </cell>
          <cell r="F247" t="str">
            <v>Reaterro de vala com compactação manual</v>
          </cell>
          <cell r="G247">
            <v>1749.73</v>
          </cell>
          <cell r="H247" t="str">
            <v>M3</v>
          </cell>
          <cell r="I247">
            <v>22.519999999999996</v>
          </cell>
          <cell r="J247">
            <v>22.53</v>
          </cell>
          <cell r="K247">
            <v>45.05</v>
          </cell>
          <cell r="L247">
            <v>17.839999999999996</v>
          </cell>
          <cell r="M247">
            <v>17.850000000000001</v>
          </cell>
          <cell r="N247">
            <v>35.69</v>
          </cell>
          <cell r="O247">
            <v>78825.34</v>
          </cell>
        </row>
        <row r="248">
          <cell r="B248">
            <v>0</v>
          </cell>
          <cell r="C248" t="str">
            <v>6.3.3.16.2</v>
          </cell>
          <cell r="D248" t="str">
            <v>SINAPI</v>
          </cell>
          <cell r="E248">
            <v>73576</v>
          </cell>
          <cell r="F248" t="str">
            <v>Escavação de material de empréstimo p/ aterro</v>
          </cell>
          <cell r="G248">
            <v>2239.9899999999998</v>
          </cell>
          <cell r="H248" t="str">
            <v>M3</v>
          </cell>
          <cell r="I248">
            <v>2.5300000000000002</v>
          </cell>
          <cell r="J248">
            <v>2.54</v>
          </cell>
          <cell r="K248">
            <v>5.07</v>
          </cell>
          <cell r="L248">
            <v>2.0099999999999998</v>
          </cell>
          <cell r="M248">
            <v>2.0099999999999998</v>
          </cell>
          <cell r="N248">
            <v>4.0199999999999996</v>
          </cell>
          <cell r="O248">
            <v>11356.75</v>
          </cell>
        </row>
        <row r="249">
          <cell r="B249">
            <v>0</v>
          </cell>
          <cell r="C249" t="str">
            <v>6.3.3.16.3</v>
          </cell>
          <cell r="D249" t="str">
            <v>SINAPI</v>
          </cell>
          <cell r="E249" t="str">
            <v>74010/001</v>
          </cell>
          <cell r="F249" t="str">
            <v>Carga e descarga mecanizada de material de empréstimo</v>
          </cell>
          <cell r="G249">
            <v>2239.9899999999998</v>
          </cell>
          <cell r="H249" t="str">
            <v>M3</v>
          </cell>
          <cell r="I249">
            <v>0.89</v>
          </cell>
          <cell r="J249">
            <v>0.89</v>
          </cell>
          <cell r="K249">
            <v>1.78</v>
          </cell>
          <cell r="L249">
            <v>0.7</v>
          </cell>
          <cell r="M249">
            <v>0.71</v>
          </cell>
          <cell r="N249">
            <v>1.41</v>
          </cell>
          <cell r="O249">
            <v>3987.18</v>
          </cell>
        </row>
        <row r="250">
          <cell r="B250">
            <v>0</v>
          </cell>
          <cell r="C250" t="str">
            <v>6.3.3.16.4</v>
          </cell>
          <cell r="D250" t="str">
            <v>SINAPI</v>
          </cell>
          <cell r="E250">
            <v>72887</v>
          </cell>
          <cell r="F250" t="str">
            <v>Transporte de material de empréstimo p/ aterro (DMT=20km)</v>
          </cell>
          <cell r="G250">
            <v>44799.8</v>
          </cell>
          <cell r="H250" t="str">
            <v>M3XKM</v>
          </cell>
          <cell r="I250">
            <v>0.53</v>
          </cell>
          <cell r="J250">
            <v>0.53</v>
          </cell>
          <cell r="K250">
            <v>1.06</v>
          </cell>
          <cell r="L250">
            <v>0.42</v>
          </cell>
          <cell r="M250">
            <v>0.42</v>
          </cell>
          <cell r="N250">
            <v>0.84</v>
          </cell>
          <cell r="O250">
            <v>47487.79</v>
          </cell>
        </row>
        <row r="251">
          <cell r="B251">
            <v>0</v>
          </cell>
          <cell r="C251" t="str">
            <v>6.3.3.16.5</v>
          </cell>
          <cell r="D251" t="str">
            <v>Composição</v>
          </cell>
          <cell r="E251" t="str">
            <v>MAI-002T</v>
          </cell>
          <cell r="F251" t="str">
            <v>Passeio em concreto 20 MPa, esp. 5 cm, lastro de brita 10 cm, junta serrada com polimento - Incluso transporte</v>
          </cell>
          <cell r="G251">
            <v>859.88</v>
          </cell>
          <cell r="H251" t="str">
            <v>M2</v>
          </cell>
          <cell r="I251">
            <v>28.43</v>
          </cell>
          <cell r="J251">
            <v>28.43</v>
          </cell>
          <cell r="K251">
            <v>56.86</v>
          </cell>
          <cell r="L251">
            <v>22.523999999999997</v>
          </cell>
          <cell r="M251">
            <v>22.52</v>
          </cell>
          <cell r="N251">
            <v>45.043999999999997</v>
          </cell>
          <cell r="O251">
            <v>48892.78</v>
          </cell>
        </row>
        <row r="252">
          <cell r="B252">
            <v>0</v>
          </cell>
          <cell r="C252" t="str">
            <v>6.4</v>
          </cell>
          <cell r="D252">
            <v>0</v>
          </cell>
          <cell r="E252">
            <v>0</v>
          </cell>
          <cell r="F252" t="str">
            <v>TRECHO 04 - Entre as Estacas 3+560 e 3+860 (Lado Esquerdo)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</row>
        <row r="253">
          <cell r="B253">
            <v>0</v>
          </cell>
          <cell r="C253" t="str">
            <v>6.4.1</v>
          </cell>
          <cell r="D253">
            <v>0</v>
          </cell>
          <cell r="E253">
            <v>0</v>
          </cell>
          <cell r="F253" t="str">
            <v>REMOÇÕES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</row>
        <row r="254">
          <cell r="B254">
            <v>0</v>
          </cell>
          <cell r="C254" t="str">
            <v>6.4.1.1</v>
          </cell>
          <cell r="D254" t="str">
            <v>Composição</v>
          </cell>
          <cell r="E254" t="str">
            <v>FEV-002</v>
          </cell>
          <cell r="F254" t="str">
            <v>Remoção de boca de lobo</v>
          </cell>
          <cell r="G254">
            <v>1</v>
          </cell>
          <cell r="H254" t="str">
            <v>UN</v>
          </cell>
          <cell r="I254">
            <v>66.62</v>
          </cell>
          <cell r="J254">
            <v>66.62</v>
          </cell>
          <cell r="K254">
            <v>133.24</v>
          </cell>
          <cell r="L254">
            <v>52.77488000000001</v>
          </cell>
          <cell r="M254">
            <v>52.78</v>
          </cell>
          <cell r="N254">
            <v>105.55488000000001</v>
          </cell>
          <cell r="O254">
            <v>133.24</v>
          </cell>
        </row>
        <row r="255">
          <cell r="B255">
            <v>0</v>
          </cell>
          <cell r="C255" t="str">
            <v>6.4.1.2</v>
          </cell>
          <cell r="D255" t="str">
            <v>Composição</v>
          </cell>
          <cell r="E255" t="str">
            <v>FEV-003</v>
          </cell>
          <cell r="F255" t="str">
            <v>Remoção de caixa de inspeção</v>
          </cell>
          <cell r="G255">
            <v>5</v>
          </cell>
          <cell r="H255" t="str">
            <v>UN</v>
          </cell>
          <cell r="I255">
            <v>84.15</v>
          </cell>
          <cell r="J255">
            <v>84.16</v>
          </cell>
          <cell r="K255">
            <v>168.31</v>
          </cell>
          <cell r="L255">
            <v>66.662480000000002</v>
          </cell>
          <cell r="M255">
            <v>66.67</v>
          </cell>
          <cell r="N255">
            <v>133.33248</v>
          </cell>
          <cell r="O255">
            <v>841.55</v>
          </cell>
        </row>
        <row r="256">
          <cell r="B256">
            <v>0</v>
          </cell>
          <cell r="C256" t="str">
            <v>6.4.1.3</v>
          </cell>
          <cell r="D256" t="str">
            <v>DAER</v>
          </cell>
          <cell r="E256">
            <v>2671</v>
          </cell>
          <cell r="F256" t="str">
            <v>Remoção de tubulação de concreto, DN 400 mm</v>
          </cell>
          <cell r="G256">
            <v>10.61</v>
          </cell>
          <cell r="H256" t="str">
            <v>M</v>
          </cell>
          <cell r="I256">
            <v>9.74</v>
          </cell>
          <cell r="J256">
            <v>9.74</v>
          </cell>
          <cell r="K256">
            <v>19.48</v>
          </cell>
          <cell r="L256">
            <v>7.71</v>
          </cell>
          <cell r="M256">
            <v>7.72</v>
          </cell>
          <cell r="N256">
            <v>15.43</v>
          </cell>
          <cell r="O256">
            <v>206.68</v>
          </cell>
        </row>
        <row r="257">
          <cell r="B257">
            <v>0</v>
          </cell>
          <cell r="C257" t="str">
            <v>6.4.1.4</v>
          </cell>
          <cell r="D257" t="str">
            <v>DAER</v>
          </cell>
          <cell r="E257">
            <v>2673</v>
          </cell>
          <cell r="F257" t="str">
            <v>Remoção de tubulação de concreto, DN 600 mm</v>
          </cell>
          <cell r="G257">
            <v>22.64</v>
          </cell>
          <cell r="H257" t="str">
            <v>M</v>
          </cell>
          <cell r="I257">
            <v>9.8400000000000016</v>
          </cell>
          <cell r="J257">
            <v>9.85</v>
          </cell>
          <cell r="K257">
            <v>19.690000000000001</v>
          </cell>
          <cell r="L257">
            <v>7.8</v>
          </cell>
          <cell r="M257">
            <v>7.8</v>
          </cell>
          <cell r="N257">
            <v>15.6</v>
          </cell>
          <cell r="O257">
            <v>445.78</v>
          </cell>
        </row>
        <row r="258">
          <cell r="B258">
            <v>0</v>
          </cell>
          <cell r="C258" t="str">
            <v>6.4.1.5</v>
          </cell>
          <cell r="D258">
            <v>0</v>
          </cell>
          <cell r="E258">
            <v>0</v>
          </cell>
          <cell r="F258" t="str">
            <v>Escavação Mecânica de Valas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</row>
        <row r="259">
          <cell r="B259">
            <v>0</v>
          </cell>
          <cell r="C259" t="str">
            <v>6.4.1.5.1</v>
          </cell>
          <cell r="D259" t="str">
            <v>SINAPI</v>
          </cell>
          <cell r="E259">
            <v>73576</v>
          </cell>
          <cell r="F259" t="str">
            <v>Escacv. Mec. (escav. Hidr.) Vala Escor. Prof=1,5 à 3,0m Mat 1a. cat.</v>
          </cell>
          <cell r="G259">
            <v>46.69</v>
          </cell>
          <cell r="H259" t="str">
            <v>M3</v>
          </cell>
          <cell r="I259">
            <v>2.5300000000000002</v>
          </cell>
          <cell r="J259">
            <v>2.54</v>
          </cell>
          <cell r="K259">
            <v>5.07</v>
          </cell>
          <cell r="L259">
            <v>2.0099999999999998</v>
          </cell>
          <cell r="M259">
            <v>2.0099999999999998</v>
          </cell>
          <cell r="N259">
            <v>4.0199999999999996</v>
          </cell>
          <cell r="O259">
            <v>236.72</v>
          </cell>
        </row>
        <row r="260">
          <cell r="B260">
            <v>0</v>
          </cell>
          <cell r="C260" t="str">
            <v>6.4.1.5.1.1</v>
          </cell>
          <cell r="D260" t="str">
            <v>SINAPI</v>
          </cell>
          <cell r="E260" t="str">
            <v>74010/001</v>
          </cell>
          <cell r="F260" t="str">
            <v>Carga e descarga mecanizada de material de empréstimo</v>
          </cell>
          <cell r="G260">
            <v>46.69</v>
          </cell>
          <cell r="H260" t="str">
            <v>M3</v>
          </cell>
          <cell r="I260">
            <v>0.89</v>
          </cell>
          <cell r="J260">
            <v>0.89</v>
          </cell>
          <cell r="K260">
            <v>1.78</v>
          </cell>
          <cell r="L260">
            <v>0.7</v>
          </cell>
          <cell r="M260">
            <v>0.71</v>
          </cell>
          <cell r="N260">
            <v>1.41</v>
          </cell>
          <cell r="O260">
            <v>83.11</v>
          </cell>
        </row>
        <row r="261">
          <cell r="B261">
            <v>0</v>
          </cell>
          <cell r="C261" t="str">
            <v>6.4.1.5.1.1</v>
          </cell>
          <cell r="D261" t="str">
            <v>SINAPI</v>
          </cell>
          <cell r="E261">
            <v>72881</v>
          </cell>
          <cell r="F261" t="str">
            <v>Transporte local com caminhão basculante (Bota-fora) - DMT = 8,43km</v>
          </cell>
          <cell r="G261">
            <v>393.6</v>
          </cell>
          <cell r="H261" t="str">
            <v>M3XKM</v>
          </cell>
          <cell r="I261">
            <v>0.7</v>
          </cell>
          <cell r="J261">
            <v>0.7</v>
          </cell>
          <cell r="K261">
            <v>1.4</v>
          </cell>
          <cell r="L261">
            <v>0.55000000000000004</v>
          </cell>
          <cell r="M261">
            <v>0.56000000000000005</v>
          </cell>
          <cell r="N261">
            <v>1.1100000000000001</v>
          </cell>
          <cell r="O261">
            <v>551.04</v>
          </cell>
        </row>
        <row r="262">
          <cell r="B262">
            <v>0</v>
          </cell>
          <cell r="C262" t="str">
            <v>6.4.1.6</v>
          </cell>
          <cell r="D262">
            <v>0</v>
          </cell>
          <cell r="E262">
            <v>0</v>
          </cell>
          <cell r="F262" t="str">
            <v>Recomposição com material de empréstimo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</row>
        <row r="263">
          <cell r="B263">
            <v>0</v>
          </cell>
          <cell r="C263" t="str">
            <v>6.4.1.6.1</v>
          </cell>
          <cell r="D263" t="str">
            <v>SINAPI</v>
          </cell>
          <cell r="E263">
            <v>73576</v>
          </cell>
          <cell r="F263" t="str">
            <v>Escavação de material de empréstimo p/ aterro</v>
          </cell>
          <cell r="G263">
            <v>33.700000000000003</v>
          </cell>
          <cell r="H263" t="str">
            <v>M3</v>
          </cell>
          <cell r="I263">
            <v>2.5300000000000002</v>
          </cell>
          <cell r="J263">
            <v>2.54</v>
          </cell>
          <cell r="K263">
            <v>5.07</v>
          </cell>
          <cell r="L263">
            <v>2.0099999999999998</v>
          </cell>
          <cell r="M263">
            <v>2.0099999999999998</v>
          </cell>
          <cell r="N263">
            <v>4.0199999999999996</v>
          </cell>
          <cell r="O263">
            <v>170.86</v>
          </cell>
        </row>
        <row r="264">
          <cell r="B264">
            <v>0</v>
          </cell>
          <cell r="C264" t="str">
            <v>6.4.1.6.2</v>
          </cell>
          <cell r="D264" t="str">
            <v>SINAPI</v>
          </cell>
          <cell r="E264" t="str">
            <v>74010/001</v>
          </cell>
          <cell r="F264" t="str">
            <v>Carga e descarga mecanizada de material de empréstimo</v>
          </cell>
          <cell r="G264">
            <v>33.700000000000003</v>
          </cell>
          <cell r="H264" t="str">
            <v>M3</v>
          </cell>
          <cell r="I264">
            <v>0.89</v>
          </cell>
          <cell r="J264">
            <v>0.89</v>
          </cell>
          <cell r="K264">
            <v>1.78</v>
          </cell>
          <cell r="L264">
            <v>0.7</v>
          </cell>
          <cell r="M264">
            <v>0.71</v>
          </cell>
          <cell r="N264">
            <v>1.41</v>
          </cell>
          <cell r="O264">
            <v>59.99</v>
          </cell>
        </row>
        <row r="265">
          <cell r="B265">
            <v>0</v>
          </cell>
          <cell r="C265" t="str">
            <v>6.4.1.6.3</v>
          </cell>
          <cell r="D265" t="str">
            <v>SINAPI</v>
          </cell>
          <cell r="E265">
            <v>72887</v>
          </cell>
          <cell r="F265" t="str">
            <v>Transporte de material de empréstimo p/ aterro (DMT=20km)</v>
          </cell>
          <cell r="G265">
            <v>674</v>
          </cell>
          <cell r="H265" t="str">
            <v>M3XKM</v>
          </cell>
          <cell r="I265">
            <v>0.53</v>
          </cell>
          <cell r="J265">
            <v>0.53</v>
          </cell>
          <cell r="K265">
            <v>1.06</v>
          </cell>
          <cell r="L265">
            <v>0.42</v>
          </cell>
          <cell r="M265">
            <v>0.42</v>
          </cell>
          <cell r="N265">
            <v>0.84</v>
          </cell>
          <cell r="O265">
            <v>714.44</v>
          </cell>
        </row>
        <row r="266">
          <cell r="B266">
            <v>0</v>
          </cell>
          <cell r="C266" t="str">
            <v>6.4.1.6.4</v>
          </cell>
          <cell r="D266" t="str">
            <v>SINAPI</v>
          </cell>
          <cell r="E266" t="str">
            <v>73964/006</v>
          </cell>
          <cell r="F266" t="str">
            <v>Reaterro de vala com compactação manual</v>
          </cell>
          <cell r="G266">
            <v>33.700000000000003</v>
          </cell>
          <cell r="H266" t="str">
            <v>M3</v>
          </cell>
          <cell r="I266">
            <v>22.519999999999996</v>
          </cell>
          <cell r="J266">
            <v>22.53</v>
          </cell>
          <cell r="K266">
            <v>45.05</v>
          </cell>
          <cell r="L266">
            <v>17.839999999999996</v>
          </cell>
          <cell r="M266">
            <v>17.850000000000001</v>
          </cell>
          <cell r="N266">
            <v>35.69</v>
          </cell>
          <cell r="O266">
            <v>1518.19</v>
          </cell>
        </row>
        <row r="267">
          <cell r="B267">
            <v>0</v>
          </cell>
          <cell r="C267" t="str">
            <v>6.4.1.6.5</v>
          </cell>
          <cell r="D267" t="str">
            <v>Composição</v>
          </cell>
          <cell r="E267" t="str">
            <v>MAI-002T</v>
          </cell>
          <cell r="F267" t="str">
            <v>Passeio em concreto 20 MPa, esp. 5 cm, lastro de brita 10 cm, junta serrada com polimento - Incluso transporte</v>
          </cell>
          <cell r="G267">
            <v>2.12</v>
          </cell>
          <cell r="H267" t="str">
            <v>M2</v>
          </cell>
          <cell r="I267">
            <v>28.43</v>
          </cell>
          <cell r="J267">
            <v>28.43</v>
          </cell>
          <cell r="K267">
            <v>56.86</v>
          </cell>
          <cell r="L267">
            <v>22.523999999999997</v>
          </cell>
          <cell r="M267">
            <v>22.52</v>
          </cell>
          <cell r="N267">
            <v>45.043999999999997</v>
          </cell>
          <cell r="O267">
            <v>120.54</v>
          </cell>
        </row>
        <row r="268">
          <cell r="B268">
            <v>0</v>
          </cell>
          <cell r="C268" t="str">
            <v>6.4.2</v>
          </cell>
          <cell r="D268">
            <v>0</v>
          </cell>
          <cell r="E268">
            <v>0</v>
          </cell>
          <cell r="F268" t="str">
            <v>SUBSTITUIÇÕES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</row>
        <row r="269">
          <cell r="B269">
            <v>0</v>
          </cell>
          <cell r="C269" t="str">
            <v>6.4.2.1</v>
          </cell>
          <cell r="D269" t="str">
            <v>Composição</v>
          </cell>
          <cell r="E269" t="str">
            <v>FEV-003</v>
          </cell>
          <cell r="F269" t="str">
            <v>Remoção de caixa de inspeção</v>
          </cell>
          <cell r="G269">
            <v>1</v>
          </cell>
          <cell r="H269" t="str">
            <v>UN</v>
          </cell>
          <cell r="I269">
            <v>84.15</v>
          </cell>
          <cell r="J269">
            <v>84.16</v>
          </cell>
          <cell r="K269">
            <v>168.31</v>
          </cell>
          <cell r="L269">
            <v>66.662480000000002</v>
          </cell>
          <cell r="M269">
            <v>66.67</v>
          </cell>
          <cell r="N269">
            <v>133.33248</v>
          </cell>
          <cell r="O269">
            <v>168.31</v>
          </cell>
        </row>
        <row r="270">
          <cell r="B270">
            <v>0</v>
          </cell>
          <cell r="C270" t="str">
            <v>6.4.2.2</v>
          </cell>
          <cell r="D270" t="str">
            <v>DAER</v>
          </cell>
          <cell r="E270">
            <v>2300</v>
          </cell>
          <cell r="F270" t="str">
            <v>Caixa de Inspeção Nova</v>
          </cell>
          <cell r="G270">
            <v>1</v>
          </cell>
          <cell r="H270" t="str">
            <v>UN</v>
          </cell>
          <cell r="I270">
            <v>510.93</v>
          </cell>
          <cell r="J270">
            <v>510.93</v>
          </cell>
          <cell r="K270">
            <v>1021.86</v>
          </cell>
          <cell r="L270">
            <v>404.76</v>
          </cell>
          <cell r="M270">
            <v>404.76</v>
          </cell>
          <cell r="N270">
            <v>809.52</v>
          </cell>
          <cell r="O270">
            <v>1021.86</v>
          </cell>
        </row>
        <row r="271">
          <cell r="B271">
            <v>0</v>
          </cell>
          <cell r="C271" t="str">
            <v>6.4.2.3</v>
          </cell>
          <cell r="D271" t="str">
            <v>DAER</v>
          </cell>
          <cell r="E271">
            <v>2673</v>
          </cell>
          <cell r="F271" t="str">
            <v>Remoção de tubulação de concreto, DN 600 mm</v>
          </cell>
          <cell r="G271">
            <v>21.8</v>
          </cell>
          <cell r="H271" t="str">
            <v>M</v>
          </cell>
          <cell r="I271">
            <v>9.8400000000000016</v>
          </cell>
          <cell r="J271">
            <v>9.85</v>
          </cell>
          <cell r="K271">
            <v>19.690000000000001</v>
          </cell>
          <cell r="L271">
            <v>7.8</v>
          </cell>
          <cell r="M271">
            <v>7.8</v>
          </cell>
          <cell r="N271">
            <v>15.6</v>
          </cell>
          <cell r="O271">
            <v>429.24</v>
          </cell>
        </row>
        <row r="272">
          <cell r="B272">
            <v>0</v>
          </cell>
          <cell r="C272" t="str">
            <v>6.4.2.4</v>
          </cell>
          <cell r="D272" t="str">
            <v>SINAPI</v>
          </cell>
          <cell r="E272">
            <v>73718</v>
          </cell>
          <cell r="F272" t="str">
            <v xml:space="preserve">Tubulação diam. 1500mm  </v>
          </cell>
          <cell r="G272">
            <v>21.8</v>
          </cell>
          <cell r="H272" t="str">
            <v>M</v>
          </cell>
          <cell r="I272">
            <v>144.70000000000002</v>
          </cell>
          <cell r="J272">
            <v>144.71</v>
          </cell>
          <cell r="K272">
            <v>289.41000000000003</v>
          </cell>
          <cell r="L272">
            <v>114.63000000000001</v>
          </cell>
          <cell r="M272">
            <v>114.64</v>
          </cell>
          <cell r="N272">
            <v>229.27</v>
          </cell>
          <cell r="O272">
            <v>6309.14</v>
          </cell>
        </row>
        <row r="273">
          <cell r="B273">
            <v>0</v>
          </cell>
          <cell r="C273" t="str">
            <v>6.4.2.5</v>
          </cell>
          <cell r="D273">
            <v>0</v>
          </cell>
          <cell r="E273">
            <v>0</v>
          </cell>
          <cell r="F273" t="str">
            <v>Escavação Mecânica de Valas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</row>
        <row r="274">
          <cell r="B274">
            <v>0</v>
          </cell>
          <cell r="C274" t="str">
            <v>6.4.2.5.1</v>
          </cell>
          <cell r="D274" t="str">
            <v>SINAPI</v>
          </cell>
          <cell r="E274">
            <v>73576</v>
          </cell>
          <cell r="F274" t="str">
            <v>Escacv. Mec. (escav. Hidr.) Vala Escor. Prof=1,5 à 3,0m Mat 1a. cat.</v>
          </cell>
          <cell r="G274">
            <v>70.41</v>
          </cell>
          <cell r="H274" t="str">
            <v>M3</v>
          </cell>
          <cell r="I274">
            <v>2.5300000000000002</v>
          </cell>
          <cell r="J274">
            <v>2.54</v>
          </cell>
          <cell r="K274">
            <v>5.07</v>
          </cell>
          <cell r="L274">
            <v>2.0099999999999998</v>
          </cell>
          <cell r="M274">
            <v>2.0099999999999998</v>
          </cell>
          <cell r="N274">
            <v>4.0199999999999996</v>
          </cell>
          <cell r="O274">
            <v>356.98</v>
          </cell>
        </row>
        <row r="275">
          <cell r="B275">
            <v>0</v>
          </cell>
          <cell r="C275" t="str">
            <v>6.4.2.5.2</v>
          </cell>
          <cell r="D275" t="str">
            <v>SINAPI</v>
          </cell>
          <cell r="E275">
            <v>83868</v>
          </cell>
          <cell r="F275" t="str">
            <v>Escoramento de valas contínuo</v>
          </cell>
          <cell r="G275">
            <v>80.66</v>
          </cell>
          <cell r="H275" t="str">
            <v>M2</v>
          </cell>
          <cell r="I275">
            <v>30.83</v>
          </cell>
          <cell r="J275">
            <v>30.83</v>
          </cell>
          <cell r="K275">
            <v>61.66</v>
          </cell>
          <cell r="L275">
            <v>24.42</v>
          </cell>
          <cell r="M275">
            <v>24.43</v>
          </cell>
          <cell r="N275">
            <v>48.85</v>
          </cell>
          <cell r="O275">
            <v>4973.5</v>
          </cell>
        </row>
        <row r="276">
          <cell r="B276">
            <v>0</v>
          </cell>
          <cell r="C276" t="str">
            <v>6.4.2.5.3</v>
          </cell>
          <cell r="D276" t="str">
            <v>SINAPI</v>
          </cell>
          <cell r="E276" t="str">
            <v>74010/001</v>
          </cell>
          <cell r="F276" t="str">
            <v>Carga e descarga mecanizada de material de empréstimo</v>
          </cell>
          <cell r="G276">
            <v>70.41</v>
          </cell>
          <cell r="H276" t="str">
            <v>M3</v>
          </cell>
          <cell r="I276">
            <v>0.89</v>
          </cell>
          <cell r="J276">
            <v>0.89</v>
          </cell>
          <cell r="K276">
            <v>1.78</v>
          </cell>
          <cell r="L276">
            <v>0.7</v>
          </cell>
          <cell r="M276">
            <v>0.71</v>
          </cell>
          <cell r="N276">
            <v>1.41</v>
          </cell>
          <cell r="O276">
            <v>125.33</v>
          </cell>
        </row>
        <row r="277">
          <cell r="B277">
            <v>0</v>
          </cell>
          <cell r="C277" t="str">
            <v>6.4.2.5.4</v>
          </cell>
          <cell r="D277" t="str">
            <v>SINAPI</v>
          </cell>
          <cell r="E277">
            <v>72881</v>
          </cell>
          <cell r="F277" t="str">
            <v>Transporte local com caminhão basculante (Bota-fora) - DMT = 8,43km</v>
          </cell>
          <cell r="G277">
            <v>593.55999999999995</v>
          </cell>
          <cell r="H277" t="str">
            <v>M3XKM</v>
          </cell>
          <cell r="I277">
            <v>0.7</v>
          </cell>
          <cell r="J277">
            <v>0.7</v>
          </cell>
          <cell r="K277">
            <v>1.4</v>
          </cell>
          <cell r="L277">
            <v>0.55000000000000004</v>
          </cell>
          <cell r="M277">
            <v>0.56000000000000005</v>
          </cell>
          <cell r="N277">
            <v>1.1100000000000001</v>
          </cell>
          <cell r="O277">
            <v>830.98</v>
          </cell>
        </row>
        <row r="278">
          <cell r="B278">
            <v>0</v>
          </cell>
          <cell r="C278" t="str">
            <v>6.4.2.6</v>
          </cell>
          <cell r="D278">
            <v>0</v>
          </cell>
          <cell r="E278">
            <v>0</v>
          </cell>
          <cell r="F278" t="str">
            <v>Recomposição com material de empréstimo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</row>
        <row r="279">
          <cell r="B279">
            <v>0</v>
          </cell>
          <cell r="C279" t="str">
            <v>6.4.2.6.1</v>
          </cell>
          <cell r="D279" t="str">
            <v>SINAPI</v>
          </cell>
          <cell r="E279" t="str">
            <v>73964/006</v>
          </cell>
          <cell r="F279" t="str">
            <v>Reaterro de vala com compactação manual</v>
          </cell>
          <cell r="G279">
            <v>43.05</v>
          </cell>
          <cell r="H279" t="str">
            <v>M3</v>
          </cell>
          <cell r="I279">
            <v>22.519999999999996</v>
          </cell>
          <cell r="J279">
            <v>22.53</v>
          </cell>
          <cell r="K279">
            <v>45.05</v>
          </cell>
          <cell r="L279">
            <v>17.839999999999996</v>
          </cell>
          <cell r="M279">
            <v>17.850000000000001</v>
          </cell>
          <cell r="N279">
            <v>35.69</v>
          </cell>
          <cell r="O279">
            <v>1939.4</v>
          </cell>
        </row>
        <row r="280">
          <cell r="B280">
            <v>0</v>
          </cell>
          <cell r="C280" t="str">
            <v>6.4.2.6.2</v>
          </cell>
          <cell r="D280" t="str">
            <v>SINAPI</v>
          </cell>
          <cell r="E280">
            <v>73576</v>
          </cell>
          <cell r="F280" t="str">
            <v>Escavação de material de empréstimo p/ aterro</v>
          </cell>
          <cell r="G280">
            <v>43.05</v>
          </cell>
          <cell r="H280" t="str">
            <v>M3</v>
          </cell>
          <cell r="I280">
            <v>2.5300000000000002</v>
          </cell>
          <cell r="J280">
            <v>2.54</v>
          </cell>
          <cell r="K280">
            <v>5.07</v>
          </cell>
          <cell r="L280">
            <v>2.0099999999999998</v>
          </cell>
          <cell r="M280">
            <v>2.0099999999999998</v>
          </cell>
          <cell r="N280">
            <v>4.0199999999999996</v>
          </cell>
          <cell r="O280">
            <v>218.26</v>
          </cell>
        </row>
        <row r="281">
          <cell r="B281">
            <v>0</v>
          </cell>
          <cell r="C281" t="str">
            <v>6.4.2.6.3</v>
          </cell>
          <cell r="D281" t="str">
            <v>SINAPI</v>
          </cell>
          <cell r="E281" t="str">
            <v>74010/001</v>
          </cell>
          <cell r="F281" t="str">
            <v>Carga e descarga mecanizada de material de empréstimo</v>
          </cell>
          <cell r="G281">
            <v>43.05</v>
          </cell>
          <cell r="H281" t="str">
            <v>M3</v>
          </cell>
          <cell r="I281">
            <v>0.89</v>
          </cell>
          <cell r="J281">
            <v>0.89</v>
          </cell>
          <cell r="K281">
            <v>1.78</v>
          </cell>
          <cell r="L281">
            <v>0.7</v>
          </cell>
          <cell r="M281">
            <v>0.71</v>
          </cell>
          <cell r="N281">
            <v>1.41</v>
          </cell>
          <cell r="O281">
            <v>76.63</v>
          </cell>
        </row>
        <row r="282">
          <cell r="B282">
            <v>0</v>
          </cell>
          <cell r="C282" t="str">
            <v>6.4.2.6.4</v>
          </cell>
          <cell r="D282" t="str">
            <v>SINAPI</v>
          </cell>
          <cell r="E282">
            <v>72887</v>
          </cell>
          <cell r="F282" t="str">
            <v>Transporte de material de empréstimo p/ aterro (DMT=20km)</v>
          </cell>
          <cell r="G282">
            <v>861</v>
          </cell>
          <cell r="H282" t="str">
            <v>M3XKM</v>
          </cell>
          <cell r="I282">
            <v>0.53</v>
          </cell>
          <cell r="J282">
            <v>0.53</v>
          </cell>
          <cell r="K282">
            <v>1.06</v>
          </cell>
          <cell r="L282">
            <v>0.42</v>
          </cell>
          <cell r="M282">
            <v>0.42</v>
          </cell>
          <cell r="N282">
            <v>0.84</v>
          </cell>
          <cell r="O282">
            <v>912.66</v>
          </cell>
        </row>
        <row r="283">
          <cell r="B283">
            <v>0</v>
          </cell>
          <cell r="C283" t="str">
            <v>6.4.2.6.5</v>
          </cell>
          <cell r="D283" t="str">
            <v>Composição</v>
          </cell>
          <cell r="E283" t="str">
            <v>MAI-002T</v>
          </cell>
          <cell r="F283" t="str">
            <v>Passeio em concreto 20 MPa, esp. 5 cm, lastro de brita 10 cm, junta serrada com polimento - Incluso transporte</v>
          </cell>
          <cell r="G283">
            <v>41.38</v>
          </cell>
          <cell r="H283" t="str">
            <v>M2</v>
          </cell>
          <cell r="I283">
            <v>28.43</v>
          </cell>
          <cell r="J283">
            <v>28.43</v>
          </cell>
          <cell r="K283">
            <v>56.86</v>
          </cell>
          <cell r="L283">
            <v>22.523999999999997</v>
          </cell>
          <cell r="M283">
            <v>22.52</v>
          </cell>
          <cell r="N283">
            <v>45.043999999999997</v>
          </cell>
          <cell r="O283">
            <v>2352.87</v>
          </cell>
        </row>
        <row r="284">
          <cell r="B284">
            <v>0</v>
          </cell>
          <cell r="C284" t="str">
            <v>6.4.3</v>
          </cell>
          <cell r="D284">
            <v>0</v>
          </cell>
          <cell r="E284">
            <v>0</v>
          </cell>
          <cell r="F284" t="str">
            <v>IMPLANTAÇÕES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</row>
        <row r="285">
          <cell r="B285">
            <v>0</v>
          </cell>
          <cell r="C285" t="str">
            <v>6.4.3.1</v>
          </cell>
          <cell r="D285" t="str">
            <v>SINAPI</v>
          </cell>
          <cell r="E285">
            <v>83659</v>
          </cell>
          <cell r="F285" t="str">
            <v>BOCA DE LOBO EM ALVENARIA TIJOLO MACICO, REVESTIDA C/ ARGAMASSA DE CIMENTO E AREIA 1:3, SOBRE LASTRO DE CONCRETO 10CM E TAMPA DE CONCRETO ARMADO</v>
          </cell>
          <cell r="G285">
            <v>7</v>
          </cell>
          <cell r="H285" t="str">
            <v>UN</v>
          </cell>
          <cell r="I285">
            <v>380.43</v>
          </cell>
          <cell r="J285">
            <v>380.43</v>
          </cell>
          <cell r="K285">
            <v>760.86</v>
          </cell>
          <cell r="L285">
            <v>301.38</v>
          </cell>
          <cell r="M285">
            <v>301.38</v>
          </cell>
          <cell r="N285">
            <v>602.76</v>
          </cell>
          <cell r="O285">
            <v>5326.02</v>
          </cell>
        </row>
        <row r="286">
          <cell r="B286">
            <v>0</v>
          </cell>
          <cell r="C286" t="str">
            <v>6.4.3.2</v>
          </cell>
          <cell r="D286" t="str">
            <v>DAER</v>
          </cell>
          <cell r="E286">
            <v>2300</v>
          </cell>
          <cell r="F286" t="str">
            <v>Caixa de Inspeção</v>
          </cell>
          <cell r="G286">
            <v>7</v>
          </cell>
          <cell r="H286" t="str">
            <v>UN</v>
          </cell>
          <cell r="I286">
            <v>510.93</v>
          </cell>
          <cell r="J286">
            <v>510.93</v>
          </cell>
          <cell r="K286">
            <v>1021.86</v>
          </cell>
          <cell r="L286">
            <v>404.76</v>
          </cell>
          <cell r="M286">
            <v>404.76</v>
          </cell>
          <cell r="N286">
            <v>809.52</v>
          </cell>
          <cell r="O286">
            <v>7153.02</v>
          </cell>
        </row>
        <row r="287">
          <cell r="B287">
            <v>0</v>
          </cell>
          <cell r="C287" t="str">
            <v>6.4.3.3</v>
          </cell>
          <cell r="D287" t="str">
            <v>SINAPI</v>
          </cell>
          <cell r="E287" t="str">
            <v>INS_7725</v>
          </cell>
          <cell r="F287" t="str">
            <v>Tubo concreto armado p/ rede pluvial DN 600mm</v>
          </cell>
          <cell r="G287">
            <v>160.97999999999999</v>
          </cell>
          <cell r="H287" t="str">
            <v>M</v>
          </cell>
          <cell r="I287">
            <v>65.320000000000007</v>
          </cell>
          <cell r="J287">
            <v>65.33</v>
          </cell>
          <cell r="K287">
            <v>130.65</v>
          </cell>
          <cell r="L287">
            <v>51.75</v>
          </cell>
          <cell r="M287">
            <v>51.75</v>
          </cell>
          <cell r="N287">
            <v>103.5</v>
          </cell>
          <cell r="O287">
            <v>21032.04</v>
          </cell>
        </row>
        <row r="288">
          <cell r="B288">
            <v>0</v>
          </cell>
          <cell r="C288" t="str">
            <v>6.4.3.4</v>
          </cell>
          <cell r="D288" t="str">
            <v>SINAPI</v>
          </cell>
          <cell r="E288">
            <v>73722</v>
          </cell>
          <cell r="F288" t="str">
            <v>ASSENTAMENTO DE TUBOS DE CONCRETO DIAMETRO = 600MM, SIMPLES OU ARMADO,JUNTA EM ARGAMASSA 1:3 CIMENTO:AREIA</v>
          </cell>
          <cell r="G288">
            <v>160.97999999999999</v>
          </cell>
          <cell r="H288" t="str">
            <v>M</v>
          </cell>
          <cell r="I288">
            <v>24.04</v>
          </cell>
          <cell r="J288">
            <v>24.04</v>
          </cell>
          <cell r="K288">
            <v>48.08</v>
          </cell>
          <cell r="L288">
            <v>19.040000000000003</v>
          </cell>
          <cell r="M288">
            <v>19.05</v>
          </cell>
          <cell r="N288">
            <v>38.090000000000003</v>
          </cell>
          <cell r="O288">
            <v>7739.92</v>
          </cell>
        </row>
        <row r="289">
          <cell r="B289">
            <v>0</v>
          </cell>
          <cell r="C289" t="str">
            <v>6.4.3.5</v>
          </cell>
          <cell r="D289" t="str">
            <v>SINAPI</v>
          </cell>
          <cell r="E289">
            <v>73692</v>
          </cell>
          <cell r="F289" t="str">
            <v xml:space="preserve">LASTRO DE AREIA MEDIA </v>
          </cell>
          <cell r="G289">
            <v>8.0500000000000007</v>
          </cell>
          <cell r="H289" t="str">
            <v>M3</v>
          </cell>
          <cell r="I289">
            <v>56.750000000000007</v>
          </cell>
          <cell r="J289">
            <v>56.76</v>
          </cell>
          <cell r="K289">
            <v>113.51</v>
          </cell>
          <cell r="L289">
            <v>44.96</v>
          </cell>
          <cell r="M289">
            <v>44.96</v>
          </cell>
          <cell r="N289">
            <v>89.92</v>
          </cell>
          <cell r="O289">
            <v>913.76</v>
          </cell>
        </row>
        <row r="290">
          <cell r="B290">
            <v>0</v>
          </cell>
          <cell r="C290" t="str">
            <v>6.4.3.6</v>
          </cell>
          <cell r="D290" t="str">
            <v>SINAPI</v>
          </cell>
          <cell r="E290">
            <v>72887</v>
          </cell>
          <cell r="F290" t="str">
            <v>Transporte (frete) de areia para lastro, excl. areia - DMT = 9,8km</v>
          </cell>
          <cell r="G290">
            <v>78.89</v>
          </cell>
          <cell r="H290" t="str">
            <v>M3XKM</v>
          </cell>
          <cell r="I290">
            <v>0.53</v>
          </cell>
          <cell r="J290">
            <v>0.53</v>
          </cell>
          <cell r="K290">
            <v>1.06</v>
          </cell>
          <cell r="L290">
            <v>0.42</v>
          </cell>
          <cell r="M290">
            <v>0.42</v>
          </cell>
          <cell r="N290">
            <v>0.84</v>
          </cell>
          <cell r="O290">
            <v>83.62</v>
          </cell>
        </row>
        <row r="291">
          <cell r="B291">
            <v>0</v>
          </cell>
          <cell r="C291" t="str">
            <v>6.4.3.7</v>
          </cell>
          <cell r="D291" t="str">
            <v>SINAPI</v>
          </cell>
          <cell r="E291" t="str">
            <v>INS_7758</v>
          </cell>
          <cell r="F291" t="str">
            <v>Tubo concreto armado p/ rede pluvial DN 1500mm</v>
          </cell>
          <cell r="G291">
            <v>33.4</v>
          </cell>
          <cell r="H291" t="str">
            <v>M</v>
          </cell>
          <cell r="I291">
            <v>300.84000000000003</v>
          </cell>
          <cell r="J291">
            <v>300.85000000000002</v>
          </cell>
          <cell r="K291">
            <v>601.69000000000005</v>
          </cell>
          <cell r="L291">
            <v>238.33</v>
          </cell>
          <cell r="M291">
            <v>238.33</v>
          </cell>
          <cell r="N291">
            <v>476.66</v>
          </cell>
          <cell r="O291">
            <v>20096.45</v>
          </cell>
        </row>
        <row r="292">
          <cell r="B292">
            <v>0</v>
          </cell>
          <cell r="C292" t="str">
            <v>6.4.3.8</v>
          </cell>
          <cell r="D292" t="str">
            <v>SINAPI</v>
          </cell>
          <cell r="E292">
            <v>73718</v>
          </cell>
          <cell r="F292" t="str">
            <v>ASSENTAMENTO DE TUBOS DE CONCRETO DIAMETRO = 1500MM, SIMPLES OU ARMADO JUNTA EM ARGAMASSA 1:3 CIMENTO:AREIA</v>
          </cell>
          <cell r="G292">
            <v>33.4</v>
          </cell>
          <cell r="H292" t="str">
            <v>M</v>
          </cell>
          <cell r="I292">
            <v>144.70000000000002</v>
          </cell>
          <cell r="J292">
            <v>144.71</v>
          </cell>
          <cell r="K292">
            <v>289.41000000000003</v>
          </cell>
          <cell r="L292">
            <v>114.63000000000001</v>
          </cell>
          <cell r="M292">
            <v>114.64</v>
          </cell>
          <cell r="N292">
            <v>229.27</v>
          </cell>
          <cell r="O292">
            <v>9666.2900000000009</v>
          </cell>
        </row>
        <row r="293">
          <cell r="B293">
            <v>0</v>
          </cell>
          <cell r="C293" t="str">
            <v>6.4.3.9</v>
          </cell>
          <cell r="D293">
            <v>0</v>
          </cell>
          <cell r="E293">
            <v>0</v>
          </cell>
          <cell r="F293" t="str">
            <v>Escavação Mecânica de Valas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</row>
        <row r="294">
          <cell r="B294">
            <v>0</v>
          </cell>
          <cell r="C294" t="str">
            <v>6.4.3.9.1</v>
          </cell>
          <cell r="D294" t="str">
            <v>SINAPI</v>
          </cell>
          <cell r="E294">
            <v>73576</v>
          </cell>
          <cell r="F294" t="str">
            <v>Escacv. Mec. (escav. Hidr.) Vala Escor. Prof=1,5 à 3,0m Mat 1a. cat.</v>
          </cell>
          <cell r="G294">
            <v>351.44</v>
          </cell>
          <cell r="H294" t="str">
            <v>M3</v>
          </cell>
          <cell r="I294">
            <v>2.5300000000000002</v>
          </cell>
          <cell r="J294">
            <v>2.54</v>
          </cell>
          <cell r="K294">
            <v>5.07</v>
          </cell>
          <cell r="L294">
            <v>2.0099999999999998</v>
          </cell>
          <cell r="M294">
            <v>2.0099999999999998</v>
          </cell>
          <cell r="N294">
            <v>4.0199999999999996</v>
          </cell>
          <cell r="O294">
            <v>1781.8</v>
          </cell>
        </row>
        <row r="295">
          <cell r="B295">
            <v>0</v>
          </cell>
          <cell r="C295" t="str">
            <v>6.4.3.9.2</v>
          </cell>
          <cell r="D295" t="str">
            <v>SINAPI</v>
          </cell>
          <cell r="E295">
            <v>83868</v>
          </cell>
          <cell r="F295" t="str">
            <v>Escoramento de valas contínuo</v>
          </cell>
          <cell r="G295">
            <v>680.33</v>
          </cell>
          <cell r="H295" t="str">
            <v>M2</v>
          </cell>
          <cell r="I295">
            <v>30.83</v>
          </cell>
          <cell r="J295">
            <v>30.83</v>
          </cell>
          <cell r="K295">
            <v>61.66</v>
          </cell>
          <cell r="L295">
            <v>24.42</v>
          </cell>
          <cell r="M295">
            <v>24.43</v>
          </cell>
          <cell r="N295">
            <v>48.85</v>
          </cell>
          <cell r="O295">
            <v>41949.15</v>
          </cell>
        </row>
        <row r="296">
          <cell r="B296">
            <v>0</v>
          </cell>
          <cell r="C296" t="str">
            <v>6.4.3.9.3</v>
          </cell>
          <cell r="D296" t="str">
            <v>SINAPI</v>
          </cell>
          <cell r="E296" t="str">
            <v>74010/001</v>
          </cell>
          <cell r="F296" t="str">
            <v>Carga e descarga mecanizada de material de empréstimo</v>
          </cell>
          <cell r="G296">
            <v>351.44</v>
          </cell>
          <cell r="H296" t="str">
            <v>M3</v>
          </cell>
          <cell r="I296">
            <v>0.89</v>
          </cell>
          <cell r="J296">
            <v>0.89</v>
          </cell>
          <cell r="K296">
            <v>1.78</v>
          </cell>
          <cell r="L296">
            <v>0.7</v>
          </cell>
          <cell r="M296">
            <v>0.71</v>
          </cell>
          <cell r="N296">
            <v>1.41</v>
          </cell>
          <cell r="O296">
            <v>625.55999999999995</v>
          </cell>
        </row>
        <row r="297">
          <cell r="B297">
            <v>0</v>
          </cell>
          <cell r="C297" t="str">
            <v>6.4.3.9.4</v>
          </cell>
          <cell r="D297" t="str">
            <v>SINAPI</v>
          </cell>
          <cell r="E297">
            <v>72881</v>
          </cell>
          <cell r="F297" t="str">
            <v>Transporte local com caminhão basculante (Bota-fora) - DMT = 8,43km</v>
          </cell>
          <cell r="G297">
            <v>2962.64</v>
          </cell>
          <cell r="H297" t="str">
            <v>M3XKM</v>
          </cell>
          <cell r="I297">
            <v>0.7</v>
          </cell>
          <cell r="J297">
            <v>0.7</v>
          </cell>
          <cell r="K297">
            <v>1.4</v>
          </cell>
          <cell r="L297">
            <v>0.55000000000000004</v>
          </cell>
          <cell r="M297">
            <v>0.56000000000000005</v>
          </cell>
          <cell r="N297">
            <v>1.1100000000000001</v>
          </cell>
          <cell r="O297">
            <v>4147.7</v>
          </cell>
        </row>
        <row r="298">
          <cell r="B298">
            <v>0</v>
          </cell>
          <cell r="C298" t="str">
            <v>6.4.3.10</v>
          </cell>
          <cell r="D298">
            <v>0</v>
          </cell>
          <cell r="E298">
            <v>0</v>
          </cell>
          <cell r="F298" t="str">
            <v>Recomposição com material de empréstimo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</row>
        <row r="299">
          <cell r="B299">
            <v>0</v>
          </cell>
          <cell r="C299" t="str">
            <v>6.4.3.10.1</v>
          </cell>
          <cell r="D299" t="str">
            <v>SINAPI</v>
          </cell>
          <cell r="E299" t="str">
            <v>73964/006</v>
          </cell>
          <cell r="F299" t="str">
            <v>Reaterro de vala com compactação manual</v>
          </cell>
          <cell r="G299">
            <v>313.36</v>
          </cell>
          <cell r="H299" t="str">
            <v>M3</v>
          </cell>
          <cell r="I299">
            <v>22.519999999999996</v>
          </cell>
          <cell r="J299">
            <v>22.53</v>
          </cell>
          <cell r="K299">
            <v>45.05</v>
          </cell>
          <cell r="L299">
            <v>17.839999999999996</v>
          </cell>
          <cell r="M299">
            <v>17.850000000000001</v>
          </cell>
          <cell r="N299">
            <v>35.69</v>
          </cell>
          <cell r="O299">
            <v>14116.87</v>
          </cell>
        </row>
        <row r="300">
          <cell r="B300">
            <v>0</v>
          </cell>
          <cell r="C300" t="str">
            <v>6.4.3.10.2</v>
          </cell>
          <cell r="D300" t="str">
            <v>SINAPI</v>
          </cell>
          <cell r="E300">
            <v>73576</v>
          </cell>
          <cell r="F300" t="str">
            <v>Escavação de material de empréstimo p/ aterro</v>
          </cell>
          <cell r="G300">
            <v>313.36</v>
          </cell>
          <cell r="H300" t="str">
            <v>M3</v>
          </cell>
          <cell r="I300">
            <v>2.5300000000000002</v>
          </cell>
          <cell r="J300">
            <v>2.54</v>
          </cell>
          <cell r="K300">
            <v>5.07</v>
          </cell>
          <cell r="L300">
            <v>2.0099999999999998</v>
          </cell>
          <cell r="M300">
            <v>2.0099999999999998</v>
          </cell>
          <cell r="N300">
            <v>4.0199999999999996</v>
          </cell>
          <cell r="O300">
            <v>1588.74</v>
          </cell>
        </row>
        <row r="301">
          <cell r="B301">
            <v>0</v>
          </cell>
          <cell r="C301" t="str">
            <v>6.4.3.10.3</v>
          </cell>
          <cell r="D301" t="str">
            <v>SINAPI</v>
          </cell>
          <cell r="E301" t="str">
            <v>74010/001</v>
          </cell>
          <cell r="F301" t="str">
            <v>Carga e descarga mecanizada de material de empréstimo</v>
          </cell>
          <cell r="G301">
            <v>313.36</v>
          </cell>
          <cell r="H301" t="str">
            <v>M3</v>
          </cell>
          <cell r="I301">
            <v>0.89</v>
          </cell>
          <cell r="J301">
            <v>0.89</v>
          </cell>
          <cell r="K301">
            <v>1.78</v>
          </cell>
          <cell r="L301">
            <v>0.7</v>
          </cell>
          <cell r="M301">
            <v>0.71</v>
          </cell>
          <cell r="N301">
            <v>1.41</v>
          </cell>
          <cell r="O301">
            <v>557.78</v>
          </cell>
        </row>
        <row r="302">
          <cell r="B302">
            <v>0</v>
          </cell>
          <cell r="C302" t="str">
            <v>6.4.3.10.4</v>
          </cell>
          <cell r="D302" t="str">
            <v>SINAPI</v>
          </cell>
          <cell r="E302">
            <v>72887</v>
          </cell>
          <cell r="F302" t="str">
            <v>Transporte de material de empréstimo p/ aterro (DMT=20km)</v>
          </cell>
          <cell r="G302">
            <v>6267.2</v>
          </cell>
          <cell r="H302" t="str">
            <v>M3XKM</v>
          </cell>
          <cell r="I302">
            <v>0.53</v>
          </cell>
          <cell r="J302">
            <v>0.53</v>
          </cell>
          <cell r="K302">
            <v>1.06</v>
          </cell>
          <cell r="L302">
            <v>0.42</v>
          </cell>
          <cell r="M302">
            <v>0.42</v>
          </cell>
          <cell r="N302">
            <v>0.84</v>
          </cell>
          <cell r="O302">
            <v>6643.23</v>
          </cell>
        </row>
        <row r="303">
          <cell r="B303">
            <v>0</v>
          </cell>
          <cell r="C303" t="str">
            <v>6.4.3.10.5</v>
          </cell>
          <cell r="D303" t="str">
            <v>Composição</v>
          </cell>
          <cell r="E303" t="str">
            <v>MAI-002T</v>
          </cell>
          <cell r="F303" t="str">
            <v>Passeio em concreto 20 MPa, esp. 5 cm, lastro de brita 10 cm, junta serrada com polimento - Incluso transporte</v>
          </cell>
          <cell r="G303">
            <v>193.77</v>
          </cell>
          <cell r="H303" t="str">
            <v>M2</v>
          </cell>
          <cell r="I303">
            <v>28.43</v>
          </cell>
          <cell r="J303">
            <v>28.43</v>
          </cell>
          <cell r="K303">
            <v>56.86</v>
          </cell>
          <cell r="L303">
            <v>22.523999999999997</v>
          </cell>
          <cell r="M303">
            <v>22.52</v>
          </cell>
          <cell r="N303">
            <v>45.043999999999997</v>
          </cell>
          <cell r="O303">
            <v>11017.76</v>
          </cell>
        </row>
        <row r="304">
          <cell r="B304">
            <v>0</v>
          </cell>
          <cell r="C304" t="str">
            <v>6.5</v>
          </cell>
          <cell r="D304">
            <v>0</v>
          </cell>
          <cell r="E304">
            <v>0</v>
          </cell>
          <cell r="F304" t="str">
            <v>TRECHO 05 - Entre as estacas 3+340 até o final da via (Lado Esquerdo)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</row>
        <row r="305">
          <cell r="B305">
            <v>0</v>
          </cell>
          <cell r="C305" t="str">
            <v>6.5.1</v>
          </cell>
          <cell r="D305">
            <v>0</v>
          </cell>
          <cell r="E305">
            <v>0</v>
          </cell>
          <cell r="F305" t="str">
            <v>REMOÇÕES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</row>
        <row r="306">
          <cell r="B306">
            <v>0</v>
          </cell>
          <cell r="C306" t="str">
            <v>6.5.1.1</v>
          </cell>
          <cell r="D306" t="str">
            <v>Composição</v>
          </cell>
          <cell r="E306" t="str">
            <v>FEV-002</v>
          </cell>
          <cell r="F306" t="str">
            <v>Remoção de boca de lobo</v>
          </cell>
          <cell r="G306">
            <v>4</v>
          </cell>
          <cell r="H306" t="str">
            <v>UN</v>
          </cell>
          <cell r="I306">
            <v>66.62</v>
          </cell>
          <cell r="J306">
            <v>66.62</v>
          </cell>
          <cell r="K306">
            <v>133.24</v>
          </cell>
          <cell r="L306">
            <v>52.77488000000001</v>
          </cell>
          <cell r="M306">
            <v>52.78</v>
          </cell>
          <cell r="N306">
            <v>105.55488000000001</v>
          </cell>
          <cell r="O306">
            <v>532.96</v>
          </cell>
        </row>
        <row r="307">
          <cell r="B307">
            <v>0</v>
          </cell>
          <cell r="C307" t="str">
            <v>6.5.1.2</v>
          </cell>
          <cell r="D307">
            <v>0</v>
          </cell>
          <cell r="E307">
            <v>0</v>
          </cell>
          <cell r="F307" t="str">
            <v>Recomposição com material de empréstimo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</row>
        <row r="308">
          <cell r="B308">
            <v>0</v>
          </cell>
          <cell r="C308" t="str">
            <v>6.5.1.2.1</v>
          </cell>
          <cell r="D308" t="str">
            <v>SINAPI</v>
          </cell>
          <cell r="E308">
            <v>73576</v>
          </cell>
          <cell r="F308" t="str">
            <v>Escavação de material de empréstimo p/ aterro</v>
          </cell>
          <cell r="G308">
            <v>8.1</v>
          </cell>
          <cell r="H308" t="str">
            <v>M3</v>
          </cell>
          <cell r="I308">
            <v>2.5300000000000002</v>
          </cell>
          <cell r="J308">
            <v>2.54</v>
          </cell>
          <cell r="K308">
            <v>5.07</v>
          </cell>
          <cell r="L308">
            <v>2.0099999999999998</v>
          </cell>
          <cell r="M308">
            <v>2.0099999999999998</v>
          </cell>
          <cell r="N308">
            <v>4.0199999999999996</v>
          </cell>
          <cell r="O308">
            <v>41.07</v>
          </cell>
        </row>
        <row r="309">
          <cell r="B309">
            <v>0</v>
          </cell>
          <cell r="C309" t="str">
            <v>6.5.1.2.2</v>
          </cell>
          <cell r="D309" t="str">
            <v>SINAPI</v>
          </cell>
          <cell r="E309" t="str">
            <v>74010/001</v>
          </cell>
          <cell r="F309" t="str">
            <v>Carga e descarga mecanizada de material de empréstimo</v>
          </cell>
          <cell r="G309">
            <v>8.1</v>
          </cell>
          <cell r="H309" t="str">
            <v>M3</v>
          </cell>
          <cell r="I309">
            <v>0.89</v>
          </cell>
          <cell r="J309">
            <v>0.89</v>
          </cell>
          <cell r="K309">
            <v>1.78</v>
          </cell>
          <cell r="L309">
            <v>0.7</v>
          </cell>
          <cell r="M309">
            <v>0.71</v>
          </cell>
          <cell r="N309">
            <v>1.41</v>
          </cell>
          <cell r="O309">
            <v>14.42</v>
          </cell>
        </row>
        <row r="310">
          <cell r="B310">
            <v>0</v>
          </cell>
          <cell r="C310" t="str">
            <v>6.5.1.2.3</v>
          </cell>
          <cell r="D310" t="str">
            <v>SINAPI</v>
          </cell>
          <cell r="E310">
            <v>72887</v>
          </cell>
          <cell r="F310" t="str">
            <v>Transporte de material de empréstimo p/ aterro (DMT=20km)</v>
          </cell>
          <cell r="G310">
            <v>162</v>
          </cell>
          <cell r="H310" t="str">
            <v>M3XKM</v>
          </cell>
          <cell r="I310">
            <v>0.53</v>
          </cell>
          <cell r="J310">
            <v>0.53</v>
          </cell>
          <cell r="K310">
            <v>1.06</v>
          </cell>
          <cell r="L310">
            <v>0.42</v>
          </cell>
          <cell r="M310">
            <v>0.42</v>
          </cell>
          <cell r="N310">
            <v>0.84</v>
          </cell>
          <cell r="O310">
            <v>171.72</v>
          </cell>
        </row>
        <row r="311">
          <cell r="B311">
            <v>0</v>
          </cell>
          <cell r="C311" t="str">
            <v>6.5.1.2.4</v>
          </cell>
          <cell r="D311" t="str">
            <v>SINAPI</v>
          </cell>
          <cell r="E311" t="str">
            <v>73964/006</v>
          </cell>
          <cell r="F311" t="str">
            <v>Reaterro de vala com compactação manual</v>
          </cell>
          <cell r="G311">
            <v>8.1</v>
          </cell>
          <cell r="H311" t="str">
            <v>M3</v>
          </cell>
          <cell r="I311">
            <v>22.519999999999996</v>
          </cell>
          <cell r="J311">
            <v>22.53</v>
          </cell>
          <cell r="K311">
            <v>45.05</v>
          </cell>
          <cell r="L311">
            <v>17.839999999999996</v>
          </cell>
          <cell r="M311">
            <v>17.850000000000001</v>
          </cell>
          <cell r="N311">
            <v>35.69</v>
          </cell>
          <cell r="O311">
            <v>364.91</v>
          </cell>
        </row>
        <row r="312">
          <cell r="B312">
            <v>0</v>
          </cell>
          <cell r="C312" t="str">
            <v>6.5.1.2.5</v>
          </cell>
          <cell r="D312" t="str">
            <v>Composição</v>
          </cell>
          <cell r="E312" t="str">
            <v>MAI-002T</v>
          </cell>
          <cell r="F312" t="str">
            <v>Passeio em concreto 20 MPa, esp. 5 cm, lastro de brita 10 cm, junta serrada com polimento - Incluso transporte</v>
          </cell>
          <cell r="G312">
            <v>1.28</v>
          </cell>
          <cell r="H312" t="str">
            <v>M2</v>
          </cell>
          <cell r="I312">
            <v>28.43</v>
          </cell>
          <cell r="J312">
            <v>28.43</v>
          </cell>
          <cell r="K312">
            <v>56.86</v>
          </cell>
          <cell r="L312">
            <v>22.523999999999997</v>
          </cell>
          <cell r="M312">
            <v>22.52</v>
          </cell>
          <cell r="N312">
            <v>45.043999999999997</v>
          </cell>
          <cell r="O312">
            <v>72.78</v>
          </cell>
        </row>
        <row r="313">
          <cell r="B313">
            <v>0</v>
          </cell>
          <cell r="C313" t="str">
            <v>6.5.2</v>
          </cell>
          <cell r="D313">
            <v>0</v>
          </cell>
          <cell r="E313">
            <v>0</v>
          </cell>
          <cell r="F313" t="str">
            <v>SUBSTITUIÇÕES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</row>
        <row r="314">
          <cell r="B314">
            <v>0</v>
          </cell>
          <cell r="C314" t="str">
            <v>6.5.2.1</v>
          </cell>
          <cell r="D314" t="str">
            <v>Composição</v>
          </cell>
          <cell r="E314" t="str">
            <v>FEV-003</v>
          </cell>
          <cell r="F314" t="str">
            <v>Remoção de caixa de inspeção</v>
          </cell>
          <cell r="G314">
            <v>1</v>
          </cell>
          <cell r="H314" t="str">
            <v>UN</v>
          </cell>
          <cell r="I314">
            <v>84.15</v>
          </cell>
          <cell r="J314">
            <v>84.16</v>
          </cell>
          <cell r="K314">
            <v>168.31</v>
          </cell>
          <cell r="L314">
            <v>66.662480000000002</v>
          </cell>
          <cell r="M314">
            <v>66.67</v>
          </cell>
          <cell r="N314">
            <v>133.33248</v>
          </cell>
          <cell r="O314">
            <v>168.31</v>
          </cell>
        </row>
        <row r="315">
          <cell r="B315">
            <v>0</v>
          </cell>
          <cell r="C315" t="str">
            <v>6.5.2.2</v>
          </cell>
          <cell r="D315" t="str">
            <v>DAER</v>
          </cell>
          <cell r="E315">
            <v>2300</v>
          </cell>
          <cell r="F315" t="str">
            <v>Caixa de Inspeção Nova</v>
          </cell>
          <cell r="G315">
            <v>1</v>
          </cell>
          <cell r="H315" t="str">
            <v>UN</v>
          </cell>
          <cell r="I315">
            <v>510.93</v>
          </cell>
          <cell r="J315">
            <v>510.93</v>
          </cell>
          <cell r="K315">
            <v>1021.86</v>
          </cell>
          <cell r="L315">
            <v>404.76</v>
          </cell>
          <cell r="M315">
            <v>404.76</v>
          </cell>
          <cell r="N315">
            <v>809.52</v>
          </cell>
          <cell r="O315">
            <v>1021.86</v>
          </cell>
        </row>
        <row r="316">
          <cell r="B316">
            <v>0</v>
          </cell>
          <cell r="C316" t="str">
            <v>6.5.2.3</v>
          </cell>
          <cell r="D316" t="str">
            <v>DAER</v>
          </cell>
          <cell r="E316">
            <v>2671</v>
          </cell>
          <cell r="F316" t="str">
            <v>Remoção de tubulação de concreto, DN 400 mm</v>
          </cell>
          <cell r="G316">
            <v>16.010000000000002</v>
          </cell>
          <cell r="H316" t="str">
            <v>M</v>
          </cell>
          <cell r="I316">
            <v>9.74</v>
          </cell>
          <cell r="J316">
            <v>9.74</v>
          </cell>
          <cell r="K316">
            <v>19.48</v>
          </cell>
          <cell r="L316">
            <v>7.71</v>
          </cell>
          <cell r="M316">
            <v>7.72</v>
          </cell>
          <cell r="N316">
            <v>15.43</v>
          </cell>
          <cell r="O316">
            <v>311.87</v>
          </cell>
        </row>
        <row r="317">
          <cell r="B317">
            <v>0</v>
          </cell>
          <cell r="C317" t="str">
            <v>6.5.2.4</v>
          </cell>
          <cell r="D317" t="str">
            <v>SINAPI</v>
          </cell>
          <cell r="E317" t="str">
            <v>INS_7725</v>
          </cell>
          <cell r="F317" t="str">
            <v>Tubo concreto armado p/ rede pluvial DN 600mm</v>
          </cell>
          <cell r="G317">
            <v>16.010000000000002</v>
          </cell>
          <cell r="H317" t="str">
            <v>M</v>
          </cell>
          <cell r="I317">
            <v>65.320000000000007</v>
          </cell>
          <cell r="J317">
            <v>65.33</v>
          </cell>
          <cell r="K317">
            <v>130.65</v>
          </cell>
          <cell r="L317">
            <v>51.75</v>
          </cell>
          <cell r="M317">
            <v>51.75</v>
          </cell>
          <cell r="N317">
            <v>103.5</v>
          </cell>
          <cell r="O317">
            <v>2091.71</v>
          </cell>
        </row>
        <row r="318">
          <cell r="B318">
            <v>0</v>
          </cell>
          <cell r="C318" t="str">
            <v>6.5.2.5</v>
          </cell>
          <cell r="D318" t="str">
            <v>SINAPI</v>
          </cell>
          <cell r="E318">
            <v>73722</v>
          </cell>
          <cell r="F318" t="str">
            <v>ASSENTAMENTO DE TUBOS DE CONCRETO DIAMETRO = 600MM, SIMPLES OU ARMADO,JUNTA EM ARGAMASSA 1:3 CIMENTO:AREIA</v>
          </cell>
          <cell r="G318">
            <v>16.010000000000002</v>
          </cell>
          <cell r="H318" t="str">
            <v>M</v>
          </cell>
          <cell r="I318">
            <v>24.04</v>
          </cell>
          <cell r="J318">
            <v>24.04</v>
          </cell>
          <cell r="K318">
            <v>48.08</v>
          </cell>
          <cell r="L318">
            <v>19.040000000000003</v>
          </cell>
          <cell r="M318">
            <v>19.05</v>
          </cell>
          <cell r="N318">
            <v>38.090000000000003</v>
          </cell>
          <cell r="O318">
            <v>769.76</v>
          </cell>
        </row>
        <row r="319">
          <cell r="B319">
            <v>0</v>
          </cell>
          <cell r="C319" t="str">
            <v>6.5.2.6</v>
          </cell>
          <cell r="D319" t="str">
            <v>SINAPI</v>
          </cell>
          <cell r="E319">
            <v>73692</v>
          </cell>
          <cell r="F319" t="str">
            <v xml:space="preserve">LASTRO DE AREIA MEDIA </v>
          </cell>
          <cell r="G319">
            <v>0.8</v>
          </cell>
          <cell r="H319" t="str">
            <v>M3</v>
          </cell>
          <cell r="I319">
            <v>56.750000000000007</v>
          </cell>
          <cell r="J319">
            <v>56.76</v>
          </cell>
          <cell r="K319">
            <v>113.51</v>
          </cell>
          <cell r="L319">
            <v>44.96</v>
          </cell>
          <cell r="M319">
            <v>44.96</v>
          </cell>
          <cell r="N319">
            <v>89.92</v>
          </cell>
          <cell r="O319">
            <v>90.81</v>
          </cell>
        </row>
        <row r="320">
          <cell r="B320">
            <v>0</v>
          </cell>
          <cell r="C320" t="str">
            <v>6.5.2.7</v>
          </cell>
          <cell r="D320" t="str">
            <v>SINAPI</v>
          </cell>
          <cell r="E320">
            <v>72887</v>
          </cell>
          <cell r="F320" t="str">
            <v>Transporte (frete) de areia para lastro, excl. areia - DMT = 9,8km</v>
          </cell>
          <cell r="G320">
            <v>7.84</v>
          </cell>
          <cell r="H320" t="str">
            <v>M3XKM</v>
          </cell>
          <cell r="I320">
            <v>0.53</v>
          </cell>
          <cell r="J320">
            <v>0.53</v>
          </cell>
          <cell r="K320">
            <v>1.06</v>
          </cell>
          <cell r="L320">
            <v>0.42</v>
          </cell>
          <cell r="M320">
            <v>0.42</v>
          </cell>
          <cell r="N320">
            <v>0.84</v>
          </cell>
          <cell r="O320">
            <v>8.31</v>
          </cell>
        </row>
        <row r="321">
          <cell r="B321">
            <v>0</v>
          </cell>
          <cell r="C321" t="str">
            <v>6.5.2.8</v>
          </cell>
          <cell r="D321">
            <v>0</v>
          </cell>
          <cell r="E321">
            <v>0</v>
          </cell>
          <cell r="F321" t="str">
            <v>Escavação Mecânica de Valas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</row>
        <row r="322">
          <cell r="B322">
            <v>0</v>
          </cell>
          <cell r="C322" t="str">
            <v>6.5.2.8.1</v>
          </cell>
          <cell r="D322" t="str">
            <v>SINAPI</v>
          </cell>
          <cell r="E322">
            <v>73576</v>
          </cell>
          <cell r="F322" t="str">
            <v>Escacv. Mec. (escav. Hidr.) Vala Escor. Prof=1,5 à 3,0m Mat 1a. cat.</v>
          </cell>
          <cell r="G322">
            <v>26.42</v>
          </cell>
          <cell r="H322" t="str">
            <v>M3</v>
          </cell>
          <cell r="I322">
            <v>2.5300000000000002</v>
          </cell>
          <cell r="J322">
            <v>2.54</v>
          </cell>
          <cell r="K322">
            <v>5.07</v>
          </cell>
          <cell r="L322">
            <v>2.0099999999999998</v>
          </cell>
          <cell r="M322">
            <v>2.0099999999999998</v>
          </cell>
          <cell r="N322">
            <v>4.0199999999999996</v>
          </cell>
          <cell r="O322">
            <v>133.94999999999999</v>
          </cell>
        </row>
        <row r="323">
          <cell r="B323">
            <v>0</v>
          </cell>
          <cell r="C323" t="str">
            <v>6.5.2.8.2</v>
          </cell>
          <cell r="D323" t="str">
            <v>SINAPI</v>
          </cell>
          <cell r="E323">
            <v>83868</v>
          </cell>
          <cell r="F323" t="str">
            <v>Escoramento de valas contínuo</v>
          </cell>
          <cell r="G323">
            <v>52.83</v>
          </cell>
          <cell r="H323" t="str">
            <v>M2</v>
          </cell>
          <cell r="I323">
            <v>30.83</v>
          </cell>
          <cell r="J323">
            <v>30.83</v>
          </cell>
          <cell r="K323">
            <v>61.66</v>
          </cell>
          <cell r="L323">
            <v>24.42</v>
          </cell>
          <cell r="M323">
            <v>24.43</v>
          </cell>
          <cell r="N323">
            <v>48.85</v>
          </cell>
          <cell r="O323">
            <v>3257.5</v>
          </cell>
        </row>
        <row r="324">
          <cell r="B324">
            <v>0</v>
          </cell>
          <cell r="C324" t="str">
            <v>6.5.2.8.3</v>
          </cell>
          <cell r="D324" t="str">
            <v>SINAPI</v>
          </cell>
          <cell r="E324" t="str">
            <v>74010/001</v>
          </cell>
          <cell r="F324" t="str">
            <v>Carga e descarga mecanizada de material de empréstimo</v>
          </cell>
          <cell r="G324">
            <v>26.42</v>
          </cell>
          <cell r="H324" t="str">
            <v>M3</v>
          </cell>
          <cell r="I324">
            <v>0.89</v>
          </cell>
          <cell r="J324">
            <v>0.89</v>
          </cell>
          <cell r="K324">
            <v>1.78</v>
          </cell>
          <cell r="L324">
            <v>0.7</v>
          </cell>
          <cell r="M324">
            <v>0.71</v>
          </cell>
          <cell r="N324">
            <v>1.41</v>
          </cell>
          <cell r="O324">
            <v>47.03</v>
          </cell>
        </row>
        <row r="325">
          <cell r="B325">
            <v>0</v>
          </cell>
          <cell r="C325" t="str">
            <v>6.5.2.8.4</v>
          </cell>
          <cell r="D325" t="str">
            <v>SINAPI</v>
          </cell>
          <cell r="E325">
            <v>72881</v>
          </cell>
          <cell r="F325" t="str">
            <v>Transporte local com caminhão basculante (Bota-fora) - DMT = 8,43km</v>
          </cell>
          <cell r="G325">
            <v>222.72</v>
          </cell>
          <cell r="H325" t="str">
            <v>M3XKM</v>
          </cell>
          <cell r="I325">
            <v>0.7</v>
          </cell>
          <cell r="J325">
            <v>0.7</v>
          </cell>
          <cell r="K325">
            <v>1.4</v>
          </cell>
          <cell r="L325">
            <v>0.55000000000000004</v>
          </cell>
          <cell r="M325">
            <v>0.56000000000000005</v>
          </cell>
          <cell r="N325">
            <v>1.1100000000000001</v>
          </cell>
          <cell r="O325">
            <v>311.81</v>
          </cell>
        </row>
        <row r="326">
          <cell r="B326">
            <v>0</v>
          </cell>
          <cell r="C326" t="str">
            <v>6.5.2.9</v>
          </cell>
          <cell r="D326">
            <v>0</v>
          </cell>
          <cell r="E326">
            <v>0</v>
          </cell>
          <cell r="F326" t="str">
            <v>Recomposição com material de empréstimo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</row>
        <row r="327">
          <cell r="B327">
            <v>0</v>
          </cell>
          <cell r="C327" t="str">
            <v>6.5.2.9.1</v>
          </cell>
          <cell r="D327" t="str">
            <v>SINAPI</v>
          </cell>
          <cell r="E327" t="str">
            <v>73964/006</v>
          </cell>
          <cell r="F327" t="str">
            <v>Reaterro de vala com compactação manual</v>
          </cell>
          <cell r="G327">
            <v>29.55</v>
          </cell>
          <cell r="H327" t="str">
            <v>M3</v>
          </cell>
          <cell r="I327">
            <v>22.519999999999996</v>
          </cell>
          <cell r="J327">
            <v>22.53</v>
          </cell>
          <cell r="K327">
            <v>45.05</v>
          </cell>
          <cell r="L327">
            <v>17.839999999999996</v>
          </cell>
          <cell r="M327">
            <v>17.850000000000001</v>
          </cell>
          <cell r="N327">
            <v>35.69</v>
          </cell>
          <cell r="O327">
            <v>1331.23</v>
          </cell>
        </row>
        <row r="328">
          <cell r="B328">
            <v>0</v>
          </cell>
          <cell r="C328" t="str">
            <v>6.5.2.9.2</v>
          </cell>
          <cell r="D328" t="str">
            <v>SINAPI</v>
          </cell>
          <cell r="E328">
            <v>73576</v>
          </cell>
          <cell r="F328" t="str">
            <v>Escavação de material de empréstimo p/ aterro</v>
          </cell>
          <cell r="G328">
            <v>29.55</v>
          </cell>
          <cell r="H328" t="str">
            <v>M3</v>
          </cell>
          <cell r="I328">
            <v>2.5300000000000002</v>
          </cell>
          <cell r="J328">
            <v>2.54</v>
          </cell>
          <cell r="K328">
            <v>5.07</v>
          </cell>
          <cell r="L328">
            <v>2.0099999999999998</v>
          </cell>
          <cell r="M328">
            <v>2.0099999999999998</v>
          </cell>
          <cell r="N328">
            <v>4.0199999999999996</v>
          </cell>
          <cell r="O328">
            <v>149.82</v>
          </cell>
        </row>
        <row r="329">
          <cell r="B329">
            <v>0</v>
          </cell>
          <cell r="C329" t="str">
            <v>6.5.2.9.3</v>
          </cell>
          <cell r="D329" t="str">
            <v>SINAPI</v>
          </cell>
          <cell r="E329" t="str">
            <v>74010/001</v>
          </cell>
          <cell r="F329" t="str">
            <v>Carga e descarga mecanizada de material de empréstimo</v>
          </cell>
          <cell r="G329">
            <v>29.55</v>
          </cell>
          <cell r="H329" t="str">
            <v>M3</v>
          </cell>
          <cell r="I329">
            <v>0.89</v>
          </cell>
          <cell r="J329">
            <v>0.89</v>
          </cell>
          <cell r="K329">
            <v>1.78</v>
          </cell>
          <cell r="L329">
            <v>0.7</v>
          </cell>
          <cell r="M329">
            <v>0.71</v>
          </cell>
          <cell r="N329">
            <v>1.41</v>
          </cell>
          <cell r="O329">
            <v>52.6</v>
          </cell>
        </row>
        <row r="330">
          <cell r="B330">
            <v>0</v>
          </cell>
          <cell r="C330" t="str">
            <v>6.5.2.9.4</v>
          </cell>
          <cell r="D330" t="str">
            <v>SINAPI</v>
          </cell>
          <cell r="E330">
            <v>72887</v>
          </cell>
          <cell r="F330" t="str">
            <v>Transporte de material de empréstimo p/ aterro (DMT=20km)</v>
          </cell>
          <cell r="G330">
            <v>591</v>
          </cell>
          <cell r="H330" t="str">
            <v>M3XKM</v>
          </cell>
          <cell r="I330">
            <v>0.53</v>
          </cell>
          <cell r="J330">
            <v>0.53</v>
          </cell>
          <cell r="K330">
            <v>1.06</v>
          </cell>
          <cell r="L330">
            <v>0.42</v>
          </cell>
          <cell r="M330">
            <v>0.42</v>
          </cell>
          <cell r="N330">
            <v>0.84</v>
          </cell>
          <cell r="O330">
            <v>626.46</v>
          </cell>
        </row>
        <row r="331">
          <cell r="B331">
            <v>0</v>
          </cell>
          <cell r="C331" t="str">
            <v>6.5.2.9.5</v>
          </cell>
          <cell r="D331" t="str">
            <v>Composição</v>
          </cell>
          <cell r="E331" t="str">
            <v>MAI-002T</v>
          </cell>
          <cell r="F331" t="str">
            <v>Passeio em concreto 20 MPa, esp. 5 cm, lastro de brita 10 cm, junta serrada com polimento - Incluso transporte</v>
          </cell>
          <cell r="G331">
            <v>3.42</v>
          </cell>
          <cell r="H331" t="str">
            <v>M2</v>
          </cell>
          <cell r="I331">
            <v>28.43</v>
          </cell>
          <cell r="J331">
            <v>28.43</v>
          </cell>
          <cell r="K331">
            <v>56.86</v>
          </cell>
          <cell r="L331">
            <v>22.523999999999997</v>
          </cell>
          <cell r="M331">
            <v>22.52</v>
          </cell>
          <cell r="N331">
            <v>45.043999999999997</v>
          </cell>
          <cell r="O331">
            <v>194.46</v>
          </cell>
        </row>
        <row r="332">
          <cell r="B332">
            <v>0</v>
          </cell>
          <cell r="C332" t="str">
            <v>6.5.2.9.6</v>
          </cell>
          <cell r="D332" t="str">
            <v>SINAPI</v>
          </cell>
          <cell r="E332">
            <v>72965</v>
          </cell>
          <cell r="F332" t="str">
            <v>Reposição do pavimento (CBUQ sobre base granular)</v>
          </cell>
          <cell r="G332">
            <v>4.53</v>
          </cell>
          <cell r="H332" t="str">
            <v>T</v>
          </cell>
          <cell r="I332">
            <v>111.49000000000001</v>
          </cell>
          <cell r="J332">
            <v>111.5</v>
          </cell>
          <cell r="K332">
            <v>222.99</v>
          </cell>
          <cell r="L332">
            <v>88.320000000000007</v>
          </cell>
          <cell r="M332">
            <v>88.33</v>
          </cell>
          <cell r="N332">
            <v>176.65</v>
          </cell>
          <cell r="O332">
            <v>1010.14</v>
          </cell>
        </row>
        <row r="333">
          <cell r="B333">
            <v>0</v>
          </cell>
          <cell r="C333" t="str">
            <v>6.5.3</v>
          </cell>
          <cell r="D333">
            <v>0</v>
          </cell>
          <cell r="E333">
            <v>0</v>
          </cell>
          <cell r="F333" t="str">
            <v>IMPLANTAÇÕES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</row>
        <row r="334">
          <cell r="B334">
            <v>0</v>
          </cell>
          <cell r="C334" t="str">
            <v>6.5.3.1</v>
          </cell>
          <cell r="D334" t="str">
            <v>SINAPI</v>
          </cell>
          <cell r="E334">
            <v>83659</v>
          </cell>
          <cell r="F334" t="str">
            <v>Boca-de-Lobo Nova máxima eficiência alvenaria 20cm H=1,50m D=0,80m - conforme projeto</v>
          </cell>
          <cell r="G334">
            <v>5</v>
          </cell>
          <cell r="H334" t="str">
            <v>UN</v>
          </cell>
          <cell r="I334">
            <v>380.43</v>
          </cell>
          <cell r="J334">
            <v>380.43</v>
          </cell>
          <cell r="K334">
            <v>760.86</v>
          </cell>
          <cell r="L334">
            <v>301.38</v>
          </cell>
          <cell r="M334">
            <v>301.38</v>
          </cell>
          <cell r="N334">
            <v>602.76</v>
          </cell>
          <cell r="O334">
            <v>3804.3</v>
          </cell>
        </row>
        <row r="335">
          <cell r="B335">
            <v>0</v>
          </cell>
          <cell r="C335" t="str">
            <v>6.5.3.2</v>
          </cell>
          <cell r="D335" t="str">
            <v>DAER</v>
          </cell>
          <cell r="E335">
            <v>2300</v>
          </cell>
          <cell r="F335" t="str">
            <v>Caixa de Inspeção</v>
          </cell>
          <cell r="G335">
            <v>5</v>
          </cell>
          <cell r="H335" t="str">
            <v>UN</v>
          </cell>
          <cell r="I335">
            <v>510.93</v>
          </cell>
          <cell r="J335">
            <v>510.93</v>
          </cell>
          <cell r="K335">
            <v>1021.86</v>
          </cell>
          <cell r="L335">
            <v>404.76</v>
          </cell>
          <cell r="M335">
            <v>404.76</v>
          </cell>
          <cell r="N335">
            <v>809.52</v>
          </cell>
          <cell r="O335">
            <v>5109.3</v>
          </cell>
        </row>
        <row r="336">
          <cell r="B336">
            <v>0</v>
          </cell>
          <cell r="C336" t="str">
            <v>6.5.3.3</v>
          </cell>
          <cell r="D336" t="str">
            <v>SINAPI</v>
          </cell>
          <cell r="E336" t="str">
            <v>INS_7725</v>
          </cell>
          <cell r="F336" t="str">
            <v>Tubo concreto armado p/ rede pluvial DN 600mm</v>
          </cell>
          <cell r="G336">
            <v>113.85</v>
          </cell>
          <cell r="H336" t="str">
            <v>M</v>
          </cell>
          <cell r="I336">
            <v>65.320000000000007</v>
          </cell>
          <cell r="J336">
            <v>65.33</v>
          </cell>
          <cell r="K336">
            <v>130.65</v>
          </cell>
          <cell r="L336">
            <v>51.75</v>
          </cell>
          <cell r="M336">
            <v>51.75</v>
          </cell>
          <cell r="N336">
            <v>103.5</v>
          </cell>
          <cell r="O336">
            <v>14874.5</v>
          </cell>
        </row>
        <row r="337">
          <cell r="B337">
            <v>0</v>
          </cell>
          <cell r="C337" t="str">
            <v>6.5.3.4</v>
          </cell>
          <cell r="D337" t="str">
            <v>SINAPI</v>
          </cell>
          <cell r="E337">
            <v>73722</v>
          </cell>
          <cell r="F337" t="str">
            <v>ASSENTAMENTO DE TUBOS DE CONCRETO DIAMETRO = 600MM, SIMPLES OU ARMADO,JUNTA EM ARGAMASSA 1:3 CIMENTO:AREIA</v>
          </cell>
          <cell r="G337">
            <v>113.85</v>
          </cell>
          <cell r="H337" t="str">
            <v>M</v>
          </cell>
          <cell r="I337">
            <v>24.04</v>
          </cell>
          <cell r="J337">
            <v>24.04</v>
          </cell>
          <cell r="K337">
            <v>48.08</v>
          </cell>
          <cell r="L337">
            <v>19.040000000000003</v>
          </cell>
          <cell r="M337">
            <v>19.05</v>
          </cell>
          <cell r="N337">
            <v>38.090000000000003</v>
          </cell>
          <cell r="O337">
            <v>5473.91</v>
          </cell>
        </row>
        <row r="338">
          <cell r="B338">
            <v>0</v>
          </cell>
          <cell r="C338" t="str">
            <v>6.5.3.5</v>
          </cell>
          <cell r="D338" t="str">
            <v>SINAPI</v>
          </cell>
          <cell r="E338">
            <v>73692</v>
          </cell>
          <cell r="F338" t="str">
            <v xml:space="preserve">LASTRO DE AREIA MEDIA </v>
          </cell>
          <cell r="G338">
            <v>5.69</v>
          </cell>
          <cell r="H338" t="str">
            <v>M3</v>
          </cell>
          <cell r="I338">
            <v>56.750000000000007</v>
          </cell>
          <cell r="J338">
            <v>56.76</v>
          </cell>
          <cell r="K338">
            <v>113.51</v>
          </cell>
          <cell r="L338">
            <v>44.96</v>
          </cell>
          <cell r="M338">
            <v>44.96</v>
          </cell>
          <cell r="N338">
            <v>89.92</v>
          </cell>
          <cell r="O338">
            <v>645.87</v>
          </cell>
        </row>
        <row r="339">
          <cell r="B339">
            <v>0</v>
          </cell>
          <cell r="C339" t="str">
            <v>6.5.3.6</v>
          </cell>
          <cell r="D339" t="str">
            <v>SINAPI</v>
          </cell>
          <cell r="E339">
            <v>72887</v>
          </cell>
          <cell r="F339" t="str">
            <v>Transporte (frete) de areia para lastro, excl. areia - DMT = 9,8km</v>
          </cell>
          <cell r="G339">
            <v>55.76</v>
          </cell>
          <cell r="H339" t="str">
            <v>M3XKM</v>
          </cell>
          <cell r="I339">
            <v>0.53</v>
          </cell>
          <cell r="J339">
            <v>0.53</v>
          </cell>
          <cell r="K339">
            <v>1.06</v>
          </cell>
          <cell r="L339">
            <v>0.42</v>
          </cell>
          <cell r="M339">
            <v>0.42</v>
          </cell>
          <cell r="N339">
            <v>0.84</v>
          </cell>
          <cell r="O339">
            <v>59.11</v>
          </cell>
        </row>
        <row r="340">
          <cell r="B340">
            <v>0</v>
          </cell>
          <cell r="C340" t="str">
            <v>6.5.3.7</v>
          </cell>
          <cell r="D340">
            <v>0</v>
          </cell>
          <cell r="E340">
            <v>0</v>
          </cell>
          <cell r="F340" t="str">
            <v>Escavação Mecânica de Valas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</row>
        <row r="341">
          <cell r="B341">
            <v>0</v>
          </cell>
          <cell r="C341" t="str">
            <v>6.5.3.7.1</v>
          </cell>
          <cell r="D341" t="str">
            <v>SINAPI</v>
          </cell>
          <cell r="E341">
            <v>73576</v>
          </cell>
          <cell r="F341" t="str">
            <v>Escacv. Mec. (escav. Hidr.) Vala Escor. Prof=1,5 à 3,0m Mat 1a. cat.</v>
          </cell>
          <cell r="G341">
            <v>180.38</v>
          </cell>
          <cell r="H341" t="str">
            <v>M3</v>
          </cell>
          <cell r="I341">
            <v>2.5300000000000002</v>
          </cell>
          <cell r="J341">
            <v>2.54</v>
          </cell>
          <cell r="K341">
            <v>5.07</v>
          </cell>
          <cell r="L341">
            <v>2.0099999999999998</v>
          </cell>
          <cell r="M341">
            <v>2.0099999999999998</v>
          </cell>
          <cell r="N341">
            <v>4.0199999999999996</v>
          </cell>
          <cell r="O341">
            <v>914.53</v>
          </cell>
        </row>
        <row r="342">
          <cell r="B342">
            <v>0</v>
          </cell>
          <cell r="C342" t="str">
            <v>6.5.3.7.2</v>
          </cell>
          <cell r="D342" t="str">
            <v>SINAPI</v>
          </cell>
          <cell r="E342">
            <v>83868</v>
          </cell>
          <cell r="F342" t="str">
            <v>Escoramento de valas contínuo</v>
          </cell>
          <cell r="G342">
            <v>341.55</v>
          </cell>
          <cell r="H342" t="str">
            <v>M2</v>
          </cell>
          <cell r="I342">
            <v>30.83</v>
          </cell>
          <cell r="J342">
            <v>30.83</v>
          </cell>
          <cell r="K342">
            <v>61.66</v>
          </cell>
          <cell r="L342">
            <v>24.42</v>
          </cell>
          <cell r="M342">
            <v>24.43</v>
          </cell>
          <cell r="N342">
            <v>48.85</v>
          </cell>
          <cell r="O342">
            <v>21059.97</v>
          </cell>
        </row>
        <row r="343">
          <cell r="B343">
            <v>0</v>
          </cell>
          <cell r="C343" t="str">
            <v>6.5.3.7.3</v>
          </cell>
          <cell r="D343" t="str">
            <v>SINAPI</v>
          </cell>
          <cell r="E343" t="str">
            <v>74010/001</v>
          </cell>
          <cell r="F343" t="str">
            <v>Carga e descarga mecanizada de material de empréstimo</v>
          </cell>
          <cell r="G343">
            <v>180.38</v>
          </cell>
          <cell r="H343" t="str">
            <v>M3</v>
          </cell>
          <cell r="I343">
            <v>0.89</v>
          </cell>
          <cell r="J343">
            <v>0.89</v>
          </cell>
          <cell r="K343">
            <v>1.78</v>
          </cell>
          <cell r="L343">
            <v>0.7</v>
          </cell>
          <cell r="M343">
            <v>0.71</v>
          </cell>
          <cell r="N343">
            <v>1.41</v>
          </cell>
          <cell r="O343">
            <v>321.08</v>
          </cell>
        </row>
        <row r="344">
          <cell r="B344">
            <v>0</v>
          </cell>
          <cell r="C344" t="str">
            <v>6.5.3.7.4</v>
          </cell>
          <cell r="D344" t="str">
            <v>SINAPI</v>
          </cell>
          <cell r="E344">
            <v>72881</v>
          </cell>
          <cell r="F344" t="str">
            <v>Transporte local com caminhão basculante (Bota-fora) - DMT = 8,43km</v>
          </cell>
          <cell r="G344">
            <v>1520.6</v>
          </cell>
          <cell r="H344" t="str">
            <v>M3XKM</v>
          </cell>
          <cell r="I344">
            <v>0.7</v>
          </cell>
          <cell r="J344">
            <v>0.7</v>
          </cell>
          <cell r="K344">
            <v>1.4</v>
          </cell>
          <cell r="L344">
            <v>0.55000000000000004</v>
          </cell>
          <cell r="M344">
            <v>0.56000000000000005</v>
          </cell>
          <cell r="N344">
            <v>1.1100000000000001</v>
          </cell>
          <cell r="O344">
            <v>2128.84</v>
          </cell>
        </row>
        <row r="345">
          <cell r="B345">
            <v>0</v>
          </cell>
          <cell r="C345" t="str">
            <v>6.5.3.8</v>
          </cell>
          <cell r="D345">
            <v>0</v>
          </cell>
          <cell r="E345">
            <v>0</v>
          </cell>
          <cell r="F345" t="str">
            <v>Recomposição com material de empréstimo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</row>
        <row r="346">
          <cell r="B346">
            <v>0</v>
          </cell>
          <cell r="C346" t="str">
            <v>6.5.3.8.1</v>
          </cell>
          <cell r="D346" t="str">
            <v>SINAPI</v>
          </cell>
          <cell r="E346" t="str">
            <v>73964/006</v>
          </cell>
          <cell r="F346" t="str">
            <v>Reaterro de vala com compactação manual</v>
          </cell>
          <cell r="G346">
            <v>187.1</v>
          </cell>
          <cell r="H346" t="str">
            <v>M3</v>
          </cell>
          <cell r="I346">
            <v>22.519999999999996</v>
          </cell>
          <cell r="J346">
            <v>22.53</v>
          </cell>
          <cell r="K346">
            <v>45.05</v>
          </cell>
          <cell r="L346">
            <v>17.839999999999996</v>
          </cell>
          <cell r="M346">
            <v>17.850000000000001</v>
          </cell>
          <cell r="N346">
            <v>35.69</v>
          </cell>
          <cell r="O346">
            <v>8428.86</v>
          </cell>
        </row>
        <row r="347">
          <cell r="B347">
            <v>0</v>
          </cell>
          <cell r="C347" t="str">
            <v>6.5.3.8.2</v>
          </cell>
          <cell r="D347" t="str">
            <v>SINAPI</v>
          </cell>
          <cell r="E347">
            <v>73576</v>
          </cell>
          <cell r="F347" t="str">
            <v>Escavação de material de empréstimo p/ aterro</v>
          </cell>
          <cell r="G347">
            <v>200.06</v>
          </cell>
          <cell r="H347" t="str">
            <v>M3</v>
          </cell>
          <cell r="I347">
            <v>2.5300000000000002</v>
          </cell>
          <cell r="J347">
            <v>2.54</v>
          </cell>
          <cell r="K347">
            <v>5.07</v>
          </cell>
          <cell r="L347">
            <v>2.0099999999999998</v>
          </cell>
          <cell r="M347">
            <v>2.0099999999999998</v>
          </cell>
          <cell r="N347">
            <v>4.0199999999999996</v>
          </cell>
          <cell r="O347">
            <v>1014.3</v>
          </cell>
        </row>
        <row r="348">
          <cell r="B348">
            <v>0</v>
          </cell>
          <cell r="C348" t="str">
            <v>6.5.3.8.3</v>
          </cell>
          <cell r="D348" t="str">
            <v>SINAPI</v>
          </cell>
          <cell r="E348" t="str">
            <v>74010/001</v>
          </cell>
          <cell r="F348" t="str">
            <v>Carga e descarga mecanizada de material de empréstimo</v>
          </cell>
          <cell r="G348">
            <v>200.06</v>
          </cell>
          <cell r="H348" t="str">
            <v>M3</v>
          </cell>
          <cell r="I348">
            <v>0.89</v>
          </cell>
          <cell r="J348">
            <v>0.89</v>
          </cell>
          <cell r="K348">
            <v>1.78</v>
          </cell>
          <cell r="L348">
            <v>0.7</v>
          </cell>
          <cell r="M348">
            <v>0.71</v>
          </cell>
          <cell r="N348">
            <v>1.41</v>
          </cell>
          <cell r="O348">
            <v>356.11</v>
          </cell>
        </row>
        <row r="349">
          <cell r="B349">
            <v>0</v>
          </cell>
          <cell r="C349" t="str">
            <v>6.5.3.8.4</v>
          </cell>
          <cell r="D349" t="str">
            <v>SINAPI</v>
          </cell>
          <cell r="E349">
            <v>72887</v>
          </cell>
          <cell r="F349" t="str">
            <v>Transporte de material de empréstimo p/ aterro (DMT=20km)</v>
          </cell>
          <cell r="G349">
            <v>4001.2</v>
          </cell>
          <cell r="H349" t="str">
            <v>M3XKM</v>
          </cell>
          <cell r="I349">
            <v>0.53</v>
          </cell>
          <cell r="J349">
            <v>0.53</v>
          </cell>
          <cell r="K349">
            <v>1.06</v>
          </cell>
          <cell r="L349">
            <v>0.42</v>
          </cell>
          <cell r="M349">
            <v>0.42</v>
          </cell>
          <cell r="N349">
            <v>0.84</v>
          </cell>
          <cell r="O349">
            <v>4241.2700000000004</v>
          </cell>
        </row>
        <row r="350">
          <cell r="B350">
            <v>0</v>
          </cell>
          <cell r="C350" t="str">
            <v>6.5.3.8.5</v>
          </cell>
          <cell r="D350" t="str">
            <v>Composição</v>
          </cell>
          <cell r="E350" t="str">
            <v>MAI-002T</v>
          </cell>
          <cell r="F350" t="str">
            <v>Passeio em concreto 20 MPa, esp. 5 cm, lastro de brita 10 cm, junta serrada com polimento - Incluso transporte</v>
          </cell>
          <cell r="G350">
            <v>110.94</v>
          </cell>
          <cell r="H350" t="str">
            <v>M2</v>
          </cell>
          <cell r="I350">
            <v>28.43</v>
          </cell>
          <cell r="J350">
            <v>28.43</v>
          </cell>
          <cell r="K350">
            <v>56.86</v>
          </cell>
          <cell r="L350">
            <v>22.523999999999997</v>
          </cell>
          <cell r="M350">
            <v>22.52</v>
          </cell>
          <cell r="N350">
            <v>45.043999999999997</v>
          </cell>
          <cell r="O350">
            <v>6308.05</v>
          </cell>
        </row>
        <row r="351">
          <cell r="B351">
            <v>0</v>
          </cell>
          <cell r="C351" t="str">
            <v>6.6</v>
          </cell>
          <cell r="D351">
            <v>0</v>
          </cell>
          <cell r="E351">
            <v>0</v>
          </cell>
          <cell r="F351" t="str">
            <v>TRECHO 06 - Entre as estacas 3+340 até o final da via (Lado Direito)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</row>
        <row r="352">
          <cell r="B352">
            <v>0</v>
          </cell>
          <cell r="C352" t="str">
            <v>6.6.1</v>
          </cell>
          <cell r="D352">
            <v>0</v>
          </cell>
          <cell r="E352">
            <v>0</v>
          </cell>
          <cell r="F352" t="str">
            <v>IMPLANTAÇÕES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</row>
        <row r="353">
          <cell r="B353">
            <v>0</v>
          </cell>
          <cell r="C353" t="str">
            <v>6.6.1.1</v>
          </cell>
          <cell r="D353" t="str">
            <v>SINAPI</v>
          </cell>
          <cell r="E353">
            <v>83659</v>
          </cell>
          <cell r="F353" t="str">
            <v>Boca-de-Lobo Nova máxima eficiência alvenaria 20cm H=1,50m D=0,80m - conforme projeto</v>
          </cell>
          <cell r="G353">
            <v>5</v>
          </cell>
          <cell r="H353" t="str">
            <v>UN</v>
          </cell>
          <cell r="I353">
            <v>380.43</v>
          </cell>
          <cell r="J353">
            <v>380.43</v>
          </cell>
          <cell r="K353">
            <v>760.86</v>
          </cell>
          <cell r="L353">
            <v>301.38</v>
          </cell>
          <cell r="M353">
            <v>301.38</v>
          </cell>
          <cell r="N353">
            <v>602.76</v>
          </cell>
          <cell r="O353">
            <v>3804.3</v>
          </cell>
        </row>
        <row r="354">
          <cell r="B354">
            <v>0</v>
          </cell>
          <cell r="C354" t="str">
            <v>6.6.1.2</v>
          </cell>
          <cell r="D354" t="str">
            <v>DAER</v>
          </cell>
          <cell r="E354">
            <v>2300</v>
          </cell>
          <cell r="F354" t="str">
            <v>Caixa de Inspeção</v>
          </cell>
          <cell r="G354">
            <v>6</v>
          </cell>
          <cell r="H354" t="str">
            <v>UN</v>
          </cell>
          <cell r="I354">
            <v>510.93</v>
          </cell>
          <cell r="J354">
            <v>510.93</v>
          </cell>
          <cell r="K354">
            <v>1021.86</v>
          </cell>
          <cell r="L354">
            <v>404.76</v>
          </cell>
          <cell r="M354">
            <v>404.76</v>
          </cell>
          <cell r="N354">
            <v>809.52</v>
          </cell>
          <cell r="O354">
            <v>6131.16</v>
          </cell>
        </row>
        <row r="355">
          <cell r="B355">
            <v>0</v>
          </cell>
          <cell r="C355" t="str">
            <v>6.6.1.3</v>
          </cell>
          <cell r="D355" t="str">
            <v>SINAPI</v>
          </cell>
          <cell r="E355" t="str">
            <v>INS_7725</v>
          </cell>
          <cell r="F355" t="str">
            <v>Tubo concreto armado p/ rede pluvial DN 600mm</v>
          </cell>
          <cell r="G355">
            <v>171.35</v>
          </cell>
          <cell r="H355" t="str">
            <v>M</v>
          </cell>
          <cell r="I355">
            <v>65.320000000000007</v>
          </cell>
          <cell r="J355">
            <v>65.33</v>
          </cell>
          <cell r="K355">
            <v>130.65</v>
          </cell>
          <cell r="L355">
            <v>51.75</v>
          </cell>
          <cell r="M355">
            <v>51.75</v>
          </cell>
          <cell r="N355">
            <v>103.5</v>
          </cell>
          <cell r="O355">
            <v>22386.880000000001</v>
          </cell>
        </row>
        <row r="356">
          <cell r="B356">
            <v>0</v>
          </cell>
          <cell r="C356" t="str">
            <v>6.6.1.4</v>
          </cell>
          <cell r="D356" t="str">
            <v>SINAPI</v>
          </cell>
          <cell r="E356">
            <v>73722</v>
          </cell>
          <cell r="F356" t="str">
            <v>ASSENTAMENTO DE TUBOS DE CONCRETO DIAMETRO = 600MM, SIMPLES OU ARMADO JUNTA EM ARGAMASSA 1:3 CIMENTO:AREIA</v>
          </cell>
          <cell r="G356">
            <v>171.35</v>
          </cell>
          <cell r="H356" t="str">
            <v>M</v>
          </cell>
          <cell r="I356">
            <v>24.04</v>
          </cell>
          <cell r="J356">
            <v>24.04</v>
          </cell>
          <cell r="K356">
            <v>48.08</v>
          </cell>
          <cell r="L356">
            <v>19.040000000000003</v>
          </cell>
          <cell r="M356">
            <v>19.05</v>
          </cell>
          <cell r="N356">
            <v>38.090000000000003</v>
          </cell>
          <cell r="O356">
            <v>8238.51</v>
          </cell>
        </row>
        <row r="357">
          <cell r="B357">
            <v>0</v>
          </cell>
          <cell r="C357" t="str">
            <v>6.6.1.5</v>
          </cell>
          <cell r="D357" t="str">
            <v>SINAPI</v>
          </cell>
          <cell r="E357">
            <v>73692</v>
          </cell>
          <cell r="F357" t="str">
            <v xml:space="preserve">LASTRO DE AREIA MEDIA </v>
          </cell>
          <cell r="G357">
            <v>8.57</v>
          </cell>
          <cell r="H357" t="str">
            <v>M3</v>
          </cell>
          <cell r="I357">
            <v>56.750000000000007</v>
          </cell>
          <cell r="J357">
            <v>56.76</v>
          </cell>
          <cell r="K357">
            <v>113.51</v>
          </cell>
          <cell r="L357">
            <v>44.96</v>
          </cell>
          <cell r="M357">
            <v>44.96</v>
          </cell>
          <cell r="N357">
            <v>89.92</v>
          </cell>
          <cell r="O357">
            <v>972.78</v>
          </cell>
        </row>
        <row r="358">
          <cell r="B358">
            <v>0</v>
          </cell>
          <cell r="C358" t="str">
            <v>6.6.1.6</v>
          </cell>
          <cell r="D358" t="str">
            <v>SINAPI</v>
          </cell>
          <cell r="E358">
            <v>72887</v>
          </cell>
          <cell r="F358" t="str">
            <v>Transporte (frete) de areia para lastro, excl. areia - DMT = 9,8km</v>
          </cell>
          <cell r="G358">
            <v>83.99</v>
          </cell>
          <cell r="H358" t="str">
            <v>M3XKM</v>
          </cell>
          <cell r="I358">
            <v>0.53</v>
          </cell>
          <cell r="J358">
            <v>0.53</v>
          </cell>
          <cell r="K358">
            <v>1.06</v>
          </cell>
          <cell r="L358">
            <v>0.42</v>
          </cell>
          <cell r="M358">
            <v>0.42</v>
          </cell>
          <cell r="N358">
            <v>0.84</v>
          </cell>
          <cell r="O358">
            <v>89.03</v>
          </cell>
        </row>
        <row r="359">
          <cell r="B359">
            <v>0</v>
          </cell>
          <cell r="C359" t="str">
            <v>6.6.1.7</v>
          </cell>
          <cell r="D359">
            <v>0</v>
          </cell>
          <cell r="E359">
            <v>0</v>
          </cell>
          <cell r="F359" t="str">
            <v>Escavação Mecânica de Valas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</row>
        <row r="360">
          <cell r="B360">
            <v>0</v>
          </cell>
          <cell r="C360" t="str">
            <v>6.6.1.7.1</v>
          </cell>
          <cell r="D360" t="str">
            <v>SINAPI</v>
          </cell>
          <cell r="E360">
            <v>73576</v>
          </cell>
          <cell r="F360" t="str">
            <v>Escacv. Mec. (escav. Hidr.) Vala Escor. Prof=1,5 à 3,0m Mat 1a. cat.</v>
          </cell>
          <cell r="G360">
            <v>267.58999999999997</v>
          </cell>
          <cell r="H360" t="str">
            <v>M3</v>
          </cell>
          <cell r="I360">
            <v>2.5300000000000002</v>
          </cell>
          <cell r="J360">
            <v>2.54</v>
          </cell>
          <cell r="K360">
            <v>5.07</v>
          </cell>
          <cell r="L360">
            <v>2.0099999999999998</v>
          </cell>
          <cell r="M360">
            <v>2.0099999999999998</v>
          </cell>
          <cell r="N360">
            <v>4.0199999999999996</v>
          </cell>
          <cell r="O360">
            <v>1356.68</v>
          </cell>
        </row>
        <row r="361">
          <cell r="B361">
            <v>0</v>
          </cell>
          <cell r="C361" t="str">
            <v>6.6.1.7.2</v>
          </cell>
          <cell r="D361" t="str">
            <v>SINAPI</v>
          </cell>
          <cell r="E361">
            <v>83868</v>
          </cell>
          <cell r="F361" t="str">
            <v>Escoramento de valas contínuo</v>
          </cell>
          <cell r="G361">
            <v>514.04999999999995</v>
          </cell>
          <cell r="H361" t="str">
            <v>M2</v>
          </cell>
          <cell r="I361">
            <v>30.83</v>
          </cell>
          <cell r="J361">
            <v>30.83</v>
          </cell>
          <cell r="K361">
            <v>61.66</v>
          </cell>
          <cell r="L361">
            <v>24.42</v>
          </cell>
          <cell r="M361">
            <v>24.43</v>
          </cell>
          <cell r="N361">
            <v>48.85</v>
          </cell>
          <cell r="O361">
            <v>31696.32</v>
          </cell>
        </row>
        <row r="362">
          <cell r="B362">
            <v>0</v>
          </cell>
          <cell r="C362" t="str">
            <v>6.6.1.7.3</v>
          </cell>
          <cell r="D362" t="str">
            <v>SINAPI</v>
          </cell>
          <cell r="E362" t="str">
            <v>74010/001</v>
          </cell>
          <cell r="F362" t="str">
            <v>Carga e descarga mecanizada de material de empréstimo</v>
          </cell>
          <cell r="G362">
            <v>267.58999999999997</v>
          </cell>
          <cell r="H362" t="str">
            <v>M3</v>
          </cell>
          <cell r="I362">
            <v>0.89</v>
          </cell>
          <cell r="J362">
            <v>0.89</v>
          </cell>
          <cell r="K362">
            <v>1.78</v>
          </cell>
          <cell r="L362">
            <v>0.7</v>
          </cell>
          <cell r="M362">
            <v>0.71</v>
          </cell>
          <cell r="N362">
            <v>1.41</v>
          </cell>
          <cell r="O362">
            <v>476.31</v>
          </cell>
        </row>
        <row r="363">
          <cell r="B363">
            <v>0</v>
          </cell>
          <cell r="C363" t="str">
            <v>6.6.1.7.4</v>
          </cell>
          <cell r="D363" t="str">
            <v>SINAPI</v>
          </cell>
          <cell r="E363">
            <v>72881</v>
          </cell>
          <cell r="F363" t="str">
            <v>Transporte local com caminhão basculante (Bota-fora) - DMT = 8,43km</v>
          </cell>
          <cell r="G363">
            <v>2255.7800000000002</v>
          </cell>
          <cell r="H363" t="str">
            <v>M3XKM</v>
          </cell>
          <cell r="I363">
            <v>0.7</v>
          </cell>
          <cell r="J363">
            <v>0.7</v>
          </cell>
          <cell r="K363">
            <v>1.4</v>
          </cell>
          <cell r="L363">
            <v>0.55000000000000004</v>
          </cell>
          <cell r="M363">
            <v>0.56000000000000005</v>
          </cell>
          <cell r="N363">
            <v>1.1100000000000001</v>
          </cell>
          <cell r="O363">
            <v>3158.09</v>
          </cell>
        </row>
        <row r="364">
          <cell r="B364">
            <v>0</v>
          </cell>
          <cell r="C364" t="str">
            <v>6.6.1.8</v>
          </cell>
          <cell r="D364">
            <v>0</v>
          </cell>
          <cell r="E364">
            <v>0</v>
          </cell>
          <cell r="F364" t="str">
            <v>Recomposição com material de empréstimo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</row>
        <row r="365">
          <cell r="B365">
            <v>0</v>
          </cell>
          <cell r="C365" t="str">
            <v>6.6.1.8.1</v>
          </cell>
          <cell r="D365" t="str">
            <v>SINAPI</v>
          </cell>
          <cell r="E365" t="str">
            <v>73964/006</v>
          </cell>
          <cell r="F365" t="str">
            <v>Reaterro de vala com compactação manual</v>
          </cell>
          <cell r="G365">
            <v>281.58</v>
          </cell>
          <cell r="H365" t="str">
            <v>M3</v>
          </cell>
          <cell r="I365">
            <v>22.519999999999996</v>
          </cell>
          <cell r="J365">
            <v>22.53</v>
          </cell>
          <cell r="K365">
            <v>45.05</v>
          </cell>
          <cell r="L365">
            <v>17.839999999999996</v>
          </cell>
          <cell r="M365">
            <v>17.850000000000001</v>
          </cell>
          <cell r="N365">
            <v>35.69</v>
          </cell>
          <cell r="O365">
            <v>12685.18</v>
          </cell>
        </row>
        <row r="366">
          <cell r="B366">
            <v>0</v>
          </cell>
          <cell r="C366" t="str">
            <v>6.6.1.8.2</v>
          </cell>
          <cell r="D366" t="str">
            <v>SINAPI</v>
          </cell>
          <cell r="E366">
            <v>73576</v>
          </cell>
          <cell r="F366" t="str">
            <v>Escavação de material de empréstimo p/ aterro</v>
          </cell>
          <cell r="G366">
            <v>295.83999999999997</v>
          </cell>
          <cell r="H366" t="str">
            <v>M3</v>
          </cell>
          <cell r="I366">
            <v>2.5300000000000002</v>
          </cell>
          <cell r="J366">
            <v>2.54</v>
          </cell>
          <cell r="K366">
            <v>5.07</v>
          </cell>
          <cell r="L366">
            <v>2.0099999999999998</v>
          </cell>
          <cell r="M366">
            <v>2.0099999999999998</v>
          </cell>
          <cell r="N366">
            <v>4.0199999999999996</v>
          </cell>
          <cell r="O366">
            <v>1499.91</v>
          </cell>
        </row>
        <row r="367">
          <cell r="B367">
            <v>0</v>
          </cell>
          <cell r="C367" t="str">
            <v>6.6.1.8.3</v>
          </cell>
          <cell r="D367" t="str">
            <v>SINAPI</v>
          </cell>
          <cell r="E367" t="str">
            <v>74010/001</v>
          </cell>
          <cell r="F367" t="str">
            <v>Carga e descarga mecanizada de material de empréstimo</v>
          </cell>
          <cell r="G367">
            <v>295.83999999999997</v>
          </cell>
          <cell r="H367" t="str">
            <v>M3</v>
          </cell>
          <cell r="I367">
            <v>0.89</v>
          </cell>
          <cell r="J367">
            <v>0.89</v>
          </cell>
          <cell r="K367">
            <v>1.78</v>
          </cell>
          <cell r="L367">
            <v>0.7</v>
          </cell>
          <cell r="M367">
            <v>0.71</v>
          </cell>
          <cell r="N367">
            <v>1.41</v>
          </cell>
          <cell r="O367">
            <v>526.6</v>
          </cell>
        </row>
        <row r="368">
          <cell r="B368">
            <v>0</v>
          </cell>
          <cell r="C368" t="str">
            <v>6.6.1.8.4</v>
          </cell>
          <cell r="D368" t="str">
            <v>SINAPI</v>
          </cell>
          <cell r="E368">
            <v>72887</v>
          </cell>
          <cell r="F368" t="str">
            <v>Transporte de material de empréstimo p/ aterro (DMT=20km)</v>
          </cell>
          <cell r="G368">
            <v>5916.8</v>
          </cell>
          <cell r="H368" t="str">
            <v>M3XKM</v>
          </cell>
          <cell r="I368">
            <v>0.53</v>
          </cell>
          <cell r="J368">
            <v>0.53</v>
          </cell>
          <cell r="K368">
            <v>1.06</v>
          </cell>
          <cell r="L368">
            <v>0.42</v>
          </cell>
          <cell r="M368">
            <v>0.42</v>
          </cell>
          <cell r="N368">
            <v>0.84</v>
          </cell>
          <cell r="O368">
            <v>6271.81</v>
          </cell>
        </row>
        <row r="369">
          <cell r="B369">
            <v>0</v>
          </cell>
          <cell r="C369" t="str">
            <v>6.6.1.8.5</v>
          </cell>
          <cell r="D369" t="str">
            <v>Composição</v>
          </cell>
          <cell r="E369" t="str">
            <v>MAI-002T</v>
          </cell>
          <cell r="F369" t="str">
            <v>Passeio em concreto 20 MPa, esp. 5 cm, lastro de brita 10 cm, junta serrada com polimento - Incluso transporte</v>
          </cell>
          <cell r="G369">
            <v>171.35</v>
          </cell>
          <cell r="H369" t="str">
            <v>M2</v>
          </cell>
          <cell r="I369">
            <v>28.43</v>
          </cell>
          <cell r="J369">
            <v>28.43</v>
          </cell>
          <cell r="K369">
            <v>56.86</v>
          </cell>
          <cell r="L369">
            <v>22.523999999999997</v>
          </cell>
          <cell r="M369">
            <v>22.52</v>
          </cell>
          <cell r="N369">
            <v>45.043999999999997</v>
          </cell>
          <cell r="O369">
            <v>9742.9599999999991</v>
          </cell>
        </row>
        <row r="370">
          <cell r="B370">
            <v>0</v>
          </cell>
          <cell r="C370" t="str">
            <v>6.7</v>
          </cell>
          <cell r="D370">
            <v>0</v>
          </cell>
          <cell r="E370">
            <v>0</v>
          </cell>
          <cell r="F370" t="str">
            <v>INTERVEÇÕES PONTUAIS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</row>
        <row r="371">
          <cell r="B371">
            <v>0</v>
          </cell>
          <cell r="C371" t="str">
            <v>6.7.1</v>
          </cell>
          <cell r="D371">
            <v>0</v>
          </cell>
          <cell r="E371">
            <v>0</v>
          </cell>
          <cell r="F371" t="str">
            <v xml:space="preserve">REMOÇÕES 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</row>
        <row r="372">
          <cell r="B372">
            <v>0</v>
          </cell>
          <cell r="C372" t="str">
            <v>6.7.1.1</v>
          </cell>
          <cell r="D372" t="str">
            <v>Composição</v>
          </cell>
          <cell r="E372" t="str">
            <v>FEV-002</v>
          </cell>
          <cell r="F372" t="str">
            <v>Remoção de boca de lobo</v>
          </cell>
          <cell r="G372">
            <v>10</v>
          </cell>
          <cell r="H372" t="str">
            <v>UN</v>
          </cell>
          <cell r="I372">
            <v>66.62</v>
          </cell>
          <cell r="J372">
            <v>66.62</v>
          </cell>
          <cell r="K372">
            <v>133.24</v>
          </cell>
          <cell r="L372">
            <v>52.77488000000001</v>
          </cell>
          <cell r="M372">
            <v>52.78</v>
          </cell>
          <cell r="N372">
            <v>105.55488000000001</v>
          </cell>
          <cell r="O372">
            <v>1332.4</v>
          </cell>
        </row>
        <row r="373">
          <cell r="B373">
            <v>0</v>
          </cell>
          <cell r="C373" t="str">
            <v>6.7.1.2</v>
          </cell>
          <cell r="D373" t="str">
            <v>Composição</v>
          </cell>
          <cell r="E373" t="str">
            <v>FEV-003</v>
          </cell>
          <cell r="F373" t="str">
            <v>Remoção de caixa de inspeção</v>
          </cell>
          <cell r="G373">
            <v>7</v>
          </cell>
          <cell r="H373" t="str">
            <v>UN</v>
          </cell>
          <cell r="I373">
            <v>84.15</v>
          </cell>
          <cell r="J373">
            <v>84.16</v>
          </cell>
          <cell r="K373">
            <v>168.31</v>
          </cell>
          <cell r="L373">
            <v>66.662480000000002</v>
          </cell>
          <cell r="M373">
            <v>66.67</v>
          </cell>
          <cell r="N373">
            <v>133.33248</v>
          </cell>
          <cell r="O373">
            <v>1178.17</v>
          </cell>
        </row>
        <row r="374">
          <cell r="B374">
            <v>0</v>
          </cell>
          <cell r="C374" t="str">
            <v>6.7.1.3</v>
          </cell>
          <cell r="D374">
            <v>0</v>
          </cell>
          <cell r="E374">
            <v>0</v>
          </cell>
          <cell r="F374" t="str">
            <v>Recomposição com material de empréstimo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</row>
        <row r="375">
          <cell r="B375">
            <v>0</v>
          </cell>
          <cell r="C375" t="str">
            <v>6.7.1.3.1</v>
          </cell>
          <cell r="D375" t="str">
            <v>SINAPI</v>
          </cell>
          <cell r="E375">
            <v>73576</v>
          </cell>
          <cell r="F375" t="str">
            <v>Escavação de material de empréstimo p/ aterro</v>
          </cell>
          <cell r="G375">
            <v>193.1</v>
          </cell>
          <cell r="H375" t="str">
            <v>M3</v>
          </cell>
          <cell r="I375">
            <v>2.5300000000000002</v>
          </cell>
          <cell r="J375">
            <v>2.54</v>
          </cell>
          <cell r="K375">
            <v>5.07</v>
          </cell>
          <cell r="L375">
            <v>2.0099999999999998</v>
          </cell>
          <cell r="M375">
            <v>2.0099999999999998</v>
          </cell>
          <cell r="N375">
            <v>4.0199999999999996</v>
          </cell>
          <cell r="O375">
            <v>979.02</v>
          </cell>
        </row>
        <row r="376">
          <cell r="B376">
            <v>0</v>
          </cell>
          <cell r="C376" t="str">
            <v>6.7.1.3.2</v>
          </cell>
          <cell r="D376" t="str">
            <v>SINAPI</v>
          </cell>
          <cell r="E376" t="str">
            <v>74010/001</v>
          </cell>
          <cell r="F376" t="str">
            <v>Carga e descarga mecanizada de material de empréstimo</v>
          </cell>
          <cell r="G376">
            <v>193.1</v>
          </cell>
          <cell r="H376" t="str">
            <v>M3</v>
          </cell>
          <cell r="I376">
            <v>0.89</v>
          </cell>
          <cell r="J376">
            <v>0.89</v>
          </cell>
          <cell r="K376">
            <v>1.78</v>
          </cell>
          <cell r="L376">
            <v>0.7</v>
          </cell>
          <cell r="M376">
            <v>0.71</v>
          </cell>
          <cell r="N376">
            <v>1.41</v>
          </cell>
          <cell r="O376">
            <v>343.72</v>
          </cell>
        </row>
        <row r="377">
          <cell r="B377">
            <v>0</v>
          </cell>
          <cell r="C377" t="str">
            <v>6.7.1.3.3</v>
          </cell>
          <cell r="D377" t="str">
            <v>SINAPI</v>
          </cell>
          <cell r="E377">
            <v>72887</v>
          </cell>
          <cell r="F377" t="str">
            <v>Transporte de material de empréstimo p/ aterro (DMT=20km)</v>
          </cell>
          <cell r="G377">
            <v>3862</v>
          </cell>
          <cell r="H377" t="str">
            <v>M3XKM</v>
          </cell>
          <cell r="I377">
            <v>0.53</v>
          </cell>
          <cell r="J377">
            <v>0.53</v>
          </cell>
          <cell r="K377">
            <v>1.06</v>
          </cell>
          <cell r="L377">
            <v>0.42</v>
          </cell>
          <cell r="M377">
            <v>0.42</v>
          </cell>
          <cell r="N377">
            <v>0.84</v>
          </cell>
          <cell r="O377">
            <v>4093.72</v>
          </cell>
        </row>
        <row r="378">
          <cell r="B378">
            <v>0</v>
          </cell>
          <cell r="C378" t="str">
            <v>6.7.1.3.4</v>
          </cell>
          <cell r="D378" t="str">
            <v>SINAPI</v>
          </cell>
          <cell r="E378" t="str">
            <v>73964/006</v>
          </cell>
          <cell r="F378" t="str">
            <v>Reaterro de vala com compactação manual</v>
          </cell>
          <cell r="G378">
            <v>193.1</v>
          </cell>
          <cell r="H378" t="str">
            <v>M3</v>
          </cell>
          <cell r="I378">
            <v>22.519999999999996</v>
          </cell>
          <cell r="J378">
            <v>22.53</v>
          </cell>
          <cell r="K378">
            <v>45.05</v>
          </cell>
          <cell r="L378">
            <v>17.839999999999996</v>
          </cell>
          <cell r="M378">
            <v>17.850000000000001</v>
          </cell>
          <cell r="N378">
            <v>35.69</v>
          </cell>
          <cell r="O378">
            <v>8699.16</v>
          </cell>
        </row>
        <row r="379">
          <cell r="B379">
            <v>0</v>
          </cell>
          <cell r="C379" t="str">
            <v>6.7.1.3.5</v>
          </cell>
          <cell r="D379" t="str">
            <v>Composição</v>
          </cell>
          <cell r="E379" t="str">
            <v>MAI-002T</v>
          </cell>
          <cell r="F379" t="str">
            <v>Passeio em concreto 20 MPa, esp. 5 cm, lastro de brita 10 cm, junta serrada com polimento - Incluso transporte</v>
          </cell>
          <cell r="G379">
            <v>5.12</v>
          </cell>
          <cell r="H379" t="str">
            <v>M2</v>
          </cell>
          <cell r="I379">
            <v>28.43</v>
          </cell>
          <cell r="J379">
            <v>28.43</v>
          </cell>
          <cell r="K379">
            <v>56.86</v>
          </cell>
          <cell r="L379">
            <v>22.523999999999997</v>
          </cell>
          <cell r="M379">
            <v>22.52</v>
          </cell>
          <cell r="N379">
            <v>45.043999999999997</v>
          </cell>
          <cell r="O379">
            <v>291.12</v>
          </cell>
        </row>
        <row r="380">
          <cell r="B380">
            <v>0</v>
          </cell>
          <cell r="C380" t="str">
            <v>6.7.2</v>
          </cell>
          <cell r="D380">
            <v>0</v>
          </cell>
          <cell r="E380">
            <v>0</v>
          </cell>
          <cell r="F380" t="str">
            <v>SUBSTITUIÇÕES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</row>
        <row r="381">
          <cell r="B381">
            <v>0</v>
          </cell>
          <cell r="C381" t="str">
            <v>6.7.2.1</v>
          </cell>
          <cell r="D381" t="str">
            <v>Composição</v>
          </cell>
          <cell r="E381" t="str">
            <v>FEV-002</v>
          </cell>
          <cell r="F381" t="str">
            <v>Remoção de boca de lobo</v>
          </cell>
          <cell r="G381">
            <v>21</v>
          </cell>
          <cell r="H381" t="str">
            <v>UN</v>
          </cell>
          <cell r="I381">
            <v>66.62</v>
          </cell>
          <cell r="J381">
            <v>66.62</v>
          </cell>
          <cell r="K381">
            <v>133.24</v>
          </cell>
          <cell r="L381">
            <v>52.77488000000001</v>
          </cell>
          <cell r="M381">
            <v>52.78</v>
          </cell>
          <cell r="N381">
            <v>105.55488000000001</v>
          </cell>
          <cell r="O381">
            <v>2798.04</v>
          </cell>
        </row>
        <row r="382">
          <cell r="B382">
            <v>0</v>
          </cell>
          <cell r="C382" t="str">
            <v>6.7.2.2</v>
          </cell>
          <cell r="D382" t="str">
            <v>SINAPI</v>
          </cell>
          <cell r="E382">
            <v>83659</v>
          </cell>
          <cell r="F382" t="str">
            <v>Boca-de-Lobo Nova máxima eficiência alvenaria 20cm H=1,50m D=0,80m - conforme projeto</v>
          </cell>
          <cell r="G382">
            <v>21</v>
          </cell>
          <cell r="H382" t="str">
            <v>UN</v>
          </cell>
          <cell r="I382">
            <v>380.43</v>
          </cell>
          <cell r="J382">
            <v>380.43</v>
          </cell>
          <cell r="K382">
            <v>760.86</v>
          </cell>
          <cell r="L382">
            <v>301.38</v>
          </cell>
          <cell r="M382">
            <v>301.38</v>
          </cell>
          <cell r="N382">
            <v>602.76</v>
          </cell>
          <cell r="O382">
            <v>15978.06</v>
          </cell>
        </row>
        <row r="383">
          <cell r="B383">
            <v>0</v>
          </cell>
          <cell r="C383" t="str">
            <v>6.7.2.3</v>
          </cell>
          <cell r="D383" t="str">
            <v>Composição</v>
          </cell>
          <cell r="E383" t="str">
            <v>FEV-003</v>
          </cell>
          <cell r="F383" t="str">
            <v>Remoção de caixa de inspeção</v>
          </cell>
          <cell r="G383">
            <v>43</v>
          </cell>
          <cell r="H383" t="str">
            <v>UN</v>
          </cell>
          <cell r="I383">
            <v>84.15</v>
          </cell>
          <cell r="J383">
            <v>84.16</v>
          </cell>
          <cell r="K383">
            <v>168.31</v>
          </cell>
          <cell r="L383">
            <v>66.662480000000002</v>
          </cell>
          <cell r="M383">
            <v>66.67</v>
          </cell>
          <cell r="N383">
            <v>133.33248</v>
          </cell>
          <cell r="O383">
            <v>7237.33</v>
          </cell>
        </row>
        <row r="384">
          <cell r="B384">
            <v>0</v>
          </cell>
          <cell r="C384" t="str">
            <v>6.7.2.4</v>
          </cell>
          <cell r="D384" t="str">
            <v>DAER</v>
          </cell>
          <cell r="E384">
            <v>2300</v>
          </cell>
          <cell r="F384" t="str">
            <v>Caixa de Inspeção Nova</v>
          </cell>
          <cell r="G384">
            <v>43</v>
          </cell>
          <cell r="H384" t="str">
            <v>UN</v>
          </cell>
          <cell r="I384">
            <v>510.93</v>
          </cell>
          <cell r="J384">
            <v>510.93</v>
          </cell>
          <cell r="K384">
            <v>1021.86</v>
          </cell>
          <cell r="L384">
            <v>404.76</v>
          </cell>
          <cell r="M384">
            <v>404.76</v>
          </cell>
          <cell r="N384">
            <v>809.52</v>
          </cell>
          <cell r="O384">
            <v>43939.98</v>
          </cell>
        </row>
        <row r="385">
          <cell r="B385">
            <v>0</v>
          </cell>
          <cell r="C385" t="str">
            <v>6.7.2.5</v>
          </cell>
          <cell r="D385" t="str">
            <v>SINAPI</v>
          </cell>
          <cell r="E385">
            <v>6171</v>
          </cell>
          <cell r="F385" t="str">
            <v>Substituição de tampa de boca de lobo</v>
          </cell>
          <cell r="G385">
            <v>13</v>
          </cell>
          <cell r="H385" t="str">
            <v>UN</v>
          </cell>
          <cell r="I385">
            <v>11.46</v>
          </cell>
          <cell r="J385">
            <v>11.46</v>
          </cell>
          <cell r="K385">
            <v>22.92</v>
          </cell>
          <cell r="L385">
            <v>9.08</v>
          </cell>
          <cell r="M385">
            <v>9.08</v>
          </cell>
          <cell r="N385">
            <v>18.16</v>
          </cell>
          <cell r="O385">
            <v>297.95999999999998</v>
          </cell>
        </row>
        <row r="386">
          <cell r="B386">
            <v>0</v>
          </cell>
          <cell r="C386" t="str">
            <v>6.7.2.6</v>
          </cell>
          <cell r="D386" t="str">
            <v>DAER</v>
          </cell>
          <cell r="E386">
            <v>2671</v>
          </cell>
          <cell r="F386" t="str">
            <v>Remoção de tubulação de concreto, DN 400 mm</v>
          </cell>
          <cell r="G386">
            <v>30.17</v>
          </cell>
          <cell r="H386" t="str">
            <v>M</v>
          </cell>
          <cell r="I386">
            <v>9.74</v>
          </cell>
          <cell r="J386">
            <v>9.74</v>
          </cell>
          <cell r="K386">
            <v>19.48</v>
          </cell>
          <cell r="L386">
            <v>7.71</v>
          </cell>
          <cell r="M386">
            <v>7.72</v>
          </cell>
          <cell r="N386">
            <v>15.43</v>
          </cell>
          <cell r="O386">
            <v>587.71</v>
          </cell>
        </row>
        <row r="387">
          <cell r="B387">
            <v>0</v>
          </cell>
          <cell r="C387" t="str">
            <v>6.7.2.7</v>
          </cell>
          <cell r="D387" t="str">
            <v>DAER</v>
          </cell>
          <cell r="E387">
            <v>2673</v>
          </cell>
          <cell r="F387" t="str">
            <v>Remoção de tubulação de concreto, DN 600 mm</v>
          </cell>
          <cell r="G387">
            <v>60.91</v>
          </cell>
          <cell r="H387" t="str">
            <v>M</v>
          </cell>
          <cell r="I387">
            <v>9.8400000000000016</v>
          </cell>
          <cell r="J387">
            <v>9.85</v>
          </cell>
          <cell r="K387">
            <v>19.690000000000001</v>
          </cell>
          <cell r="L387">
            <v>7.8</v>
          </cell>
          <cell r="M387">
            <v>7.8</v>
          </cell>
          <cell r="N387">
            <v>15.6</v>
          </cell>
          <cell r="O387">
            <v>1199.32</v>
          </cell>
        </row>
        <row r="388">
          <cell r="B388">
            <v>0</v>
          </cell>
          <cell r="C388" t="str">
            <v>6.7.2.8</v>
          </cell>
          <cell r="D388" t="str">
            <v>SINAPI</v>
          </cell>
          <cell r="E388" t="str">
            <v>INS_7725</v>
          </cell>
          <cell r="F388" t="str">
            <v>Tubo concreto armado p/ rede pluvial DN 600mm</v>
          </cell>
          <cell r="G388">
            <v>91.08</v>
          </cell>
          <cell r="H388" t="str">
            <v>M</v>
          </cell>
          <cell r="I388">
            <v>65.320000000000007</v>
          </cell>
          <cell r="J388">
            <v>65.33</v>
          </cell>
          <cell r="K388">
            <v>130.65</v>
          </cell>
          <cell r="L388">
            <v>51.75</v>
          </cell>
          <cell r="M388">
            <v>51.75</v>
          </cell>
          <cell r="N388">
            <v>103.5</v>
          </cell>
          <cell r="O388">
            <v>11899.6</v>
          </cell>
        </row>
        <row r="389">
          <cell r="B389">
            <v>0</v>
          </cell>
          <cell r="C389" t="str">
            <v>6.7.2.9</v>
          </cell>
          <cell r="D389" t="str">
            <v>SINAPI</v>
          </cell>
          <cell r="E389">
            <v>73722</v>
          </cell>
          <cell r="F389" t="str">
            <v>ASSENTAMENTO DE TUBOS DE CONCRETO DIAMETRO = 600MM, SIMPLES OU ARMADO,JUNTA EM ARGAMASSA 1:3 CIMENTO:AREIA</v>
          </cell>
          <cell r="G389">
            <v>91.08</v>
          </cell>
          <cell r="H389" t="str">
            <v>M</v>
          </cell>
          <cell r="I389">
            <v>24.04</v>
          </cell>
          <cell r="J389">
            <v>24.04</v>
          </cell>
          <cell r="K389">
            <v>48.08</v>
          </cell>
          <cell r="L389">
            <v>19.040000000000003</v>
          </cell>
          <cell r="M389">
            <v>19.05</v>
          </cell>
          <cell r="N389">
            <v>38.090000000000003</v>
          </cell>
          <cell r="O389">
            <v>4379.13</v>
          </cell>
        </row>
        <row r="390">
          <cell r="B390">
            <v>0</v>
          </cell>
          <cell r="C390" t="str">
            <v>6.7.2.10</v>
          </cell>
          <cell r="D390" t="str">
            <v>SINAPI</v>
          </cell>
          <cell r="E390">
            <v>73692</v>
          </cell>
          <cell r="F390" t="str">
            <v xml:space="preserve">LASTRO DE AREIA MEDIA </v>
          </cell>
          <cell r="G390">
            <v>4.55</v>
          </cell>
          <cell r="H390" t="str">
            <v>M3</v>
          </cell>
          <cell r="I390">
            <v>56.750000000000007</v>
          </cell>
          <cell r="J390">
            <v>56.76</v>
          </cell>
          <cell r="K390">
            <v>113.51</v>
          </cell>
          <cell r="L390">
            <v>44.96</v>
          </cell>
          <cell r="M390">
            <v>44.96</v>
          </cell>
          <cell r="N390">
            <v>89.92</v>
          </cell>
          <cell r="O390">
            <v>516.47</v>
          </cell>
        </row>
        <row r="391">
          <cell r="B391">
            <v>0</v>
          </cell>
          <cell r="C391" t="str">
            <v>6.7.2.11</v>
          </cell>
          <cell r="D391" t="str">
            <v>SINAPI</v>
          </cell>
          <cell r="E391">
            <v>72887</v>
          </cell>
          <cell r="F391" t="str">
            <v>Transporte (frete) de areia para lastro, excl. areia - DMT = 9,8km</v>
          </cell>
          <cell r="G391">
            <v>44.63</v>
          </cell>
          <cell r="H391" t="str">
            <v>M3XKM</v>
          </cell>
          <cell r="I391">
            <v>0.53</v>
          </cell>
          <cell r="J391">
            <v>0.53</v>
          </cell>
          <cell r="K391">
            <v>1.06</v>
          </cell>
          <cell r="L391">
            <v>0.42</v>
          </cell>
          <cell r="M391">
            <v>0.42</v>
          </cell>
          <cell r="N391">
            <v>0.84</v>
          </cell>
          <cell r="O391">
            <v>47.31</v>
          </cell>
        </row>
        <row r="392">
          <cell r="B392">
            <v>0</v>
          </cell>
          <cell r="C392" t="str">
            <v>6.7.2.12</v>
          </cell>
          <cell r="D392">
            <v>0</v>
          </cell>
          <cell r="E392">
            <v>0</v>
          </cell>
          <cell r="F392" t="str">
            <v>Escavação Mecânica de Valas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</row>
        <row r="393">
          <cell r="B393">
            <v>0</v>
          </cell>
          <cell r="C393" t="str">
            <v>6.7.2.12.1</v>
          </cell>
          <cell r="D393" t="str">
            <v>SINAPI</v>
          </cell>
          <cell r="E393">
            <v>73576</v>
          </cell>
          <cell r="F393" t="str">
            <v>Escacv. Mec. (escav. Hidr.) Vala Escor. Prof=1,5 à 3,0m Mat 1a. cat.</v>
          </cell>
          <cell r="G393">
            <v>159.38999999999999</v>
          </cell>
          <cell r="H393" t="str">
            <v>M3</v>
          </cell>
          <cell r="I393">
            <v>2.5300000000000002</v>
          </cell>
          <cell r="J393">
            <v>2.54</v>
          </cell>
          <cell r="K393">
            <v>5.07</v>
          </cell>
          <cell r="L393">
            <v>2.0099999999999998</v>
          </cell>
          <cell r="M393">
            <v>2.0099999999999998</v>
          </cell>
          <cell r="N393">
            <v>4.0199999999999996</v>
          </cell>
          <cell r="O393">
            <v>808.11</v>
          </cell>
        </row>
        <row r="394">
          <cell r="B394">
            <v>0</v>
          </cell>
          <cell r="C394" t="str">
            <v>6.7.2.12.2</v>
          </cell>
          <cell r="D394" t="str">
            <v>SINAPI</v>
          </cell>
          <cell r="E394">
            <v>83868</v>
          </cell>
          <cell r="F394" t="str">
            <v>Escoramento de valas contínuo</v>
          </cell>
          <cell r="G394">
            <v>318.77999999999997</v>
          </cell>
          <cell r="H394" t="str">
            <v>M2</v>
          </cell>
          <cell r="I394">
            <v>30.83</v>
          </cell>
          <cell r="J394">
            <v>30.83</v>
          </cell>
          <cell r="K394">
            <v>61.66</v>
          </cell>
          <cell r="L394">
            <v>24.42</v>
          </cell>
          <cell r="M394">
            <v>24.43</v>
          </cell>
          <cell r="N394">
            <v>48.85</v>
          </cell>
          <cell r="O394">
            <v>19655.97</v>
          </cell>
        </row>
        <row r="395">
          <cell r="B395">
            <v>0</v>
          </cell>
          <cell r="C395" t="str">
            <v>6.7.2.12.3</v>
          </cell>
          <cell r="D395" t="str">
            <v>SINAPI</v>
          </cell>
          <cell r="E395" t="str">
            <v>74010/001</v>
          </cell>
          <cell r="F395" t="str">
            <v>Carga e descarga mecanizada de material de empréstimo</v>
          </cell>
          <cell r="G395">
            <v>159.38999999999999</v>
          </cell>
          <cell r="H395" t="str">
            <v>M3</v>
          </cell>
          <cell r="I395">
            <v>0.89</v>
          </cell>
          <cell r="J395">
            <v>0.89</v>
          </cell>
          <cell r="K395">
            <v>1.78</v>
          </cell>
          <cell r="L395">
            <v>0.7</v>
          </cell>
          <cell r="M395">
            <v>0.71</v>
          </cell>
          <cell r="N395">
            <v>1.41</v>
          </cell>
          <cell r="O395">
            <v>283.70999999999998</v>
          </cell>
        </row>
        <row r="396">
          <cell r="B396">
            <v>0</v>
          </cell>
          <cell r="C396" t="str">
            <v>6.7.2.12.4</v>
          </cell>
          <cell r="D396" t="str">
            <v>SINAPI</v>
          </cell>
          <cell r="E396">
            <v>72881</v>
          </cell>
          <cell r="F396" t="str">
            <v>Transporte local com caminhão basculante (Bota-fora) - DMT = 8,43km</v>
          </cell>
          <cell r="G396">
            <v>1343.66</v>
          </cell>
          <cell r="H396" t="str">
            <v>M3XKM</v>
          </cell>
          <cell r="I396">
            <v>0.7</v>
          </cell>
          <cell r="J396">
            <v>0.7</v>
          </cell>
          <cell r="K396">
            <v>1.4</v>
          </cell>
          <cell r="L396">
            <v>0.55000000000000004</v>
          </cell>
          <cell r="M396">
            <v>0.56000000000000005</v>
          </cell>
          <cell r="N396">
            <v>1.1100000000000001</v>
          </cell>
          <cell r="O396">
            <v>1881.12</v>
          </cell>
        </row>
        <row r="397">
          <cell r="B397">
            <v>0</v>
          </cell>
          <cell r="C397" t="str">
            <v>6.7.2.13</v>
          </cell>
          <cell r="D397">
            <v>0</v>
          </cell>
          <cell r="E397">
            <v>0</v>
          </cell>
          <cell r="F397" t="str">
            <v>Recomposição com material de empréstimo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</row>
        <row r="398">
          <cell r="B398">
            <v>0</v>
          </cell>
          <cell r="C398" t="str">
            <v>6.7.2.13.1</v>
          </cell>
          <cell r="D398" t="str">
            <v>SINAPI</v>
          </cell>
          <cell r="E398" t="str">
            <v>73964/006</v>
          </cell>
          <cell r="F398" t="str">
            <v>Reaterro de vala com compactação manual</v>
          </cell>
          <cell r="G398">
            <v>180.41</v>
          </cell>
          <cell r="H398" t="str">
            <v>M3</v>
          </cell>
          <cell r="I398">
            <v>22.519999999999996</v>
          </cell>
          <cell r="J398">
            <v>22.53</v>
          </cell>
          <cell r="K398">
            <v>45.05</v>
          </cell>
          <cell r="L398">
            <v>17.839999999999996</v>
          </cell>
          <cell r="M398">
            <v>17.850000000000001</v>
          </cell>
          <cell r="N398">
            <v>35.69</v>
          </cell>
          <cell r="O398">
            <v>8127.47</v>
          </cell>
        </row>
        <row r="399">
          <cell r="B399">
            <v>0</v>
          </cell>
          <cell r="C399" t="str">
            <v>6.7.2.13.2</v>
          </cell>
          <cell r="D399" t="str">
            <v>SINAPI</v>
          </cell>
          <cell r="E399">
            <v>73576</v>
          </cell>
          <cell r="F399" t="str">
            <v>Escavação de material de empréstimo p/ aterro</v>
          </cell>
          <cell r="G399">
            <v>180.41</v>
          </cell>
          <cell r="H399" t="str">
            <v>M3</v>
          </cell>
          <cell r="I399">
            <v>2.5300000000000002</v>
          </cell>
          <cell r="J399">
            <v>2.54</v>
          </cell>
          <cell r="K399">
            <v>5.07</v>
          </cell>
          <cell r="L399">
            <v>2.0099999999999998</v>
          </cell>
          <cell r="M399">
            <v>2.0099999999999998</v>
          </cell>
          <cell r="N399">
            <v>4.0199999999999996</v>
          </cell>
          <cell r="O399">
            <v>914.68</v>
          </cell>
        </row>
        <row r="400">
          <cell r="B400">
            <v>0</v>
          </cell>
          <cell r="C400" t="str">
            <v>6.7.2.13.3</v>
          </cell>
          <cell r="D400" t="str">
            <v>SINAPI</v>
          </cell>
          <cell r="E400" t="str">
            <v>74010/001</v>
          </cell>
          <cell r="F400" t="str">
            <v>Carga e descarga mecanizada de material de empréstimo</v>
          </cell>
          <cell r="G400">
            <v>180.41</v>
          </cell>
          <cell r="H400" t="str">
            <v>M3</v>
          </cell>
          <cell r="I400">
            <v>0.89</v>
          </cell>
          <cell r="J400">
            <v>0.89</v>
          </cell>
          <cell r="K400">
            <v>1.78</v>
          </cell>
          <cell r="L400">
            <v>0.7</v>
          </cell>
          <cell r="M400">
            <v>0.71</v>
          </cell>
          <cell r="N400">
            <v>1.41</v>
          </cell>
          <cell r="O400">
            <v>321.13</v>
          </cell>
        </row>
        <row r="401">
          <cell r="B401">
            <v>0</v>
          </cell>
          <cell r="C401" t="str">
            <v>6.7.2.13.4</v>
          </cell>
          <cell r="D401" t="str">
            <v>SINAPI</v>
          </cell>
          <cell r="E401">
            <v>72887</v>
          </cell>
          <cell r="F401" t="str">
            <v>Transporte de material de empréstimo p/ aterro (DMT=20km)</v>
          </cell>
          <cell r="G401">
            <v>3608.2</v>
          </cell>
          <cell r="H401" t="str">
            <v>M3XKM</v>
          </cell>
          <cell r="I401">
            <v>0.53</v>
          </cell>
          <cell r="J401">
            <v>0.53</v>
          </cell>
          <cell r="K401">
            <v>1.06</v>
          </cell>
          <cell r="L401">
            <v>0.42</v>
          </cell>
          <cell r="M401">
            <v>0.42</v>
          </cell>
          <cell r="N401">
            <v>0.84</v>
          </cell>
          <cell r="O401">
            <v>3824.69</v>
          </cell>
        </row>
        <row r="402">
          <cell r="B402">
            <v>0</v>
          </cell>
          <cell r="C402" t="str">
            <v>6.7.2.13.5</v>
          </cell>
          <cell r="D402" t="str">
            <v>Composição</v>
          </cell>
          <cell r="E402" t="str">
            <v>MAI-002T</v>
          </cell>
          <cell r="F402" t="str">
            <v>Passeio em concreto 20 MPa, esp. 5 cm, lastro de brita 10 cm, junta serrada com polimento - Incluso transporte</v>
          </cell>
          <cell r="G402">
            <v>60.28</v>
          </cell>
          <cell r="H402" t="str">
            <v>M2</v>
          </cell>
          <cell r="I402">
            <v>28.43</v>
          </cell>
          <cell r="J402">
            <v>28.43</v>
          </cell>
          <cell r="K402">
            <v>56.86</v>
          </cell>
          <cell r="L402">
            <v>22.523999999999997</v>
          </cell>
          <cell r="M402">
            <v>22.52</v>
          </cell>
          <cell r="N402">
            <v>45.043999999999997</v>
          </cell>
          <cell r="O402">
            <v>3427.52</v>
          </cell>
        </row>
        <row r="403">
          <cell r="B403">
            <v>0</v>
          </cell>
          <cell r="C403" t="str">
            <v>6.7.2.13.6</v>
          </cell>
          <cell r="D403" t="str">
            <v>SINAPI</v>
          </cell>
          <cell r="E403">
            <v>72965</v>
          </cell>
          <cell r="F403" t="str">
            <v>Reposição do pavimento (CBUQ sobre base granular)</v>
          </cell>
          <cell r="G403">
            <v>11.09</v>
          </cell>
          <cell r="H403" t="str">
            <v>T</v>
          </cell>
          <cell r="I403">
            <v>111.49000000000001</v>
          </cell>
          <cell r="J403">
            <v>111.5</v>
          </cell>
          <cell r="K403">
            <v>222.99</v>
          </cell>
          <cell r="L403">
            <v>88.320000000000007</v>
          </cell>
          <cell r="M403">
            <v>88.33</v>
          </cell>
          <cell r="N403">
            <v>176.65</v>
          </cell>
          <cell r="O403">
            <v>2472.96</v>
          </cell>
        </row>
        <row r="404">
          <cell r="B404">
            <v>0</v>
          </cell>
          <cell r="C404" t="str">
            <v>6.7.3</v>
          </cell>
          <cell r="D404">
            <v>0</v>
          </cell>
          <cell r="E404">
            <v>0</v>
          </cell>
          <cell r="F404" t="str">
            <v>IMPLANTAÇÕES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</row>
        <row r="405">
          <cell r="B405">
            <v>0</v>
          </cell>
          <cell r="C405" t="str">
            <v>6.7.3.1</v>
          </cell>
          <cell r="D405" t="str">
            <v>SINAPI</v>
          </cell>
          <cell r="E405">
            <v>83659</v>
          </cell>
          <cell r="F405" t="str">
            <v>Boca-de-Lobo Nova máxima eficiência alvenaria 20cm H=1,50m D=0,80m - conforme projeto</v>
          </cell>
          <cell r="G405">
            <v>113</v>
          </cell>
          <cell r="H405" t="str">
            <v>UN</v>
          </cell>
          <cell r="I405">
            <v>380.43</v>
          </cell>
          <cell r="J405">
            <v>380.43</v>
          </cell>
          <cell r="K405">
            <v>760.86</v>
          </cell>
          <cell r="L405">
            <v>301.38</v>
          </cell>
          <cell r="M405">
            <v>301.38</v>
          </cell>
          <cell r="N405">
            <v>602.76</v>
          </cell>
          <cell r="O405">
            <v>85977.18</v>
          </cell>
        </row>
        <row r="406">
          <cell r="B406">
            <v>0</v>
          </cell>
          <cell r="C406" t="str">
            <v>6.7.3.2</v>
          </cell>
          <cell r="D406" t="str">
            <v>DAER</v>
          </cell>
          <cell r="E406">
            <v>2300</v>
          </cell>
          <cell r="F406" t="str">
            <v>Caixa de Inspeção Nova</v>
          </cell>
          <cell r="G406">
            <v>48</v>
          </cell>
          <cell r="H406" t="str">
            <v>UN</v>
          </cell>
          <cell r="I406">
            <v>510.93</v>
          </cell>
          <cell r="J406">
            <v>510.93</v>
          </cell>
          <cell r="K406">
            <v>1021.86</v>
          </cell>
          <cell r="L406">
            <v>404.76</v>
          </cell>
          <cell r="M406">
            <v>404.76</v>
          </cell>
          <cell r="N406">
            <v>809.52</v>
          </cell>
          <cell r="O406">
            <v>49049.279999999999</v>
          </cell>
        </row>
        <row r="407">
          <cell r="B407">
            <v>0</v>
          </cell>
          <cell r="C407" t="str">
            <v>6.7.3.3</v>
          </cell>
          <cell r="D407" t="str">
            <v>SINAPI</v>
          </cell>
          <cell r="E407" t="str">
            <v>INS_7725</v>
          </cell>
          <cell r="F407" t="str">
            <v>Tubo concreto armado p/ rede pluvial DN 600mm</v>
          </cell>
          <cell r="G407">
            <v>433.14</v>
          </cell>
          <cell r="H407" t="str">
            <v>M</v>
          </cell>
          <cell r="I407">
            <v>65.320000000000007</v>
          </cell>
          <cell r="J407">
            <v>65.33</v>
          </cell>
          <cell r="K407">
            <v>130.65</v>
          </cell>
          <cell r="L407">
            <v>51.75</v>
          </cell>
          <cell r="M407">
            <v>51.75</v>
          </cell>
          <cell r="N407">
            <v>103.5</v>
          </cell>
          <cell r="O407">
            <v>56589.74</v>
          </cell>
        </row>
        <row r="408">
          <cell r="B408">
            <v>0</v>
          </cell>
          <cell r="C408" t="str">
            <v>6.7.3.4</v>
          </cell>
          <cell r="D408" t="str">
            <v>SINAPI</v>
          </cell>
          <cell r="E408">
            <v>73722</v>
          </cell>
          <cell r="F408" t="str">
            <v>ASSENTAMENTO DE TUBOS DE CONCRETO DIAMETRO = 600MM, SIMPLES OU ARMADO JUNTA EM ARGAMASSA 1:3 CIMENTO:AREIA</v>
          </cell>
          <cell r="G408">
            <v>433.14</v>
          </cell>
          <cell r="H408" t="str">
            <v>M</v>
          </cell>
          <cell r="I408">
            <v>24.04</v>
          </cell>
          <cell r="J408">
            <v>24.04</v>
          </cell>
          <cell r="K408">
            <v>48.08</v>
          </cell>
          <cell r="L408">
            <v>19.040000000000003</v>
          </cell>
          <cell r="M408">
            <v>19.05</v>
          </cell>
          <cell r="N408">
            <v>38.090000000000003</v>
          </cell>
          <cell r="O408">
            <v>20825.37</v>
          </cell>
        </row>
        <row r="409">
          <cell r="B409">
            <v>0</v>
          </cell>
          <cell r="C409" t="str">
            <v>6.7.3.5</v>
          </cell>
          <cell r="D409" t="str">
            <v>SINAPI</v>
          </cell>
          <cell r="E409">
            <v>73692</v>
          </cell>
          <cell r="F409" t="str">
            <v xml:space="preserve">LASTRO DE AREIA MEDIA </v>
          </cell>
          <cell r="G409">
            <v>21.66</v>
          </cell>
          <cell r="H409" t="str">
            <v>M3</v>
          </cell>
          <cell r="I409">
            <v>56.750000000000007</v>
          </cell>
          <cell r="J409">
            <v>56.76</v>
          </cell>
          <cell r="K409">
            <v>113.51</v>
          </cell>
          <cell r="L409">
            <v>44.96</v>
          </cell>
          <cell r="M409">
            <v>44.96</v>
          </cell>
          <cell r="N409">
            <v>89.92</v>
          </cell>
          <cell r="O409">
            <v>2458.63</v>
          </cell>
        </row>
        <row r="410">
          <cell r="B410">
            <v>0</v>
          </cell>
          <cell r="C410" t="str">
            <v>6.7.3.6</v>
          </cell>
          <cell r="D410" t="str">
            <v>SINAPI</v>
          </cell>
          <cell r="E410">
            <v>72887</v>
          </cell>
          <cell r="F410" t="str">
            <v>Transporte (frete) de areia para lastro, excl. areia - DMT = 9,8km</v>
          </cell>
          <cell r="G410">
            <v>212.27</v>
          </cell>
          <cell r="H410" t="str">
            <v>M3XKM</v>
          </cell>
          <cell r="I410">
            <v>0.53</v>
          </cell>
          <cell r="J410">
            <v>0.53</v>
          </cell>
          <cell r="K410">
            <v>1.06</v>
          </cell>
          <cell r="L410">
            <v>0.42</v>
          </cell>
          <cell r="M410">
            <v>0.42</v>
          </cell>
          <cell r="N410">
            <v>0.84</v>
          </cell>
          <cell r="O410">
            <v>225.01</v>
          </cell>
        </row>
        <row r="411">
          <cell r="B411">
            <v>0</v>
          </cell>
          <cell r="C411" t="str">
            <v>6.7.3.7</v>
          </cell>
          <cell r="D411">
            <v>0</v>
          </cell>
          <cell r="E411">
            <v>0</v>
          </cell>
          <cell r="F411" t="str">
            <v>BSCC 1,50 x 1,50 (estaca 3+187)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</row>
        <row r="412">
          <cell r="B412">
            <v>0</v>
          </cell>
          <cell r="C412" t="str">
            <v>6.7.3.7.1</v>
          </cell>
          <cell r="D412" t="str">
            <v>SINAPI</v>
          </cell>
          <cell r="E412" t="str">
            <v>74254/002</v>
          </cell>
          <cell r="F412" t="str">
            <v>ARMACAO ACO CA-50, DIAM. 6,3 (1/4) À 12,5MM(1/2) -FORNECIMENTO/ CORTE(PERDA DE 10%) / DOBRA / COLOCAÇÃO.</v>
          </cell>
          <cell r="G412">
            <v>2304</v>
          </cell>
          <cell r="H412" t="str">
            <v>KG</v>
          </cell>
          <cell r="I412">
            <v>4.2700000000000005</v>
          </cell>
          <cell r="J412">
            <v>4.28</v>
          </cell>
          <cell r="K412">
            <v>8.5500000000000007</v>
          </cell>
          <cell r="L412">
            <v>3.3799999999999994</v>
          </cell>
          <cell r="M412">
            <v>3.39</v>
          </cell>
          <cell r="N412">
            <v>6.77</v>
          </cell>
          <cell r="O412">
            <v>19699.2</v>
          </cell>
        </row>
        <row r="413">
          <cell r="B413">
            <v>0</v>
          </cell>
          <cell r="C413" t="str">
            <v>6.7.3.7.2</v>
          </cell>
          <cell r="D413" t="str">
            <v>SINAPI</v>
          </cell>
          <cell r="E413" t="str">
            <v>74115/001</v>
          </cell>
          <cell r="F413" t="str">
            <v xml:space="preserve">EXECUÇÃO DE LASTRO EM CONCRETO (1:2,5:6), PREPARO MANUAL </v>
          </cell>
          <cell r="G413">
            <v>9.36</v>
          </cell>
          <cell r="H413" t="str">
            <v>M3</v>
          </cell>
          <cell r="I413">
            <v>201.48</v>
          </cell>
          <cell r="J413">
            <v>201.48</v>
          </cell>
          <cell r="K413">
            <v>402.96</v>
          </cell>
          <cell r="L413">
            <v>159.61000000000001</v>
          </cell>
          <cell r="M413">
            <v>159.62</v>
          </cell>
          <cell r="N413">
            <v>319.23</v>
          </cell>
          <cell r="O413">
            <v>3771.71</v>
          </cell>
        </row>
        <row r="414">
          <cell r="B414">
            <v>0</v>
          </cell>
          <cell r="C414" t="str">
            <v>6.7.3.7.3</v>
          </cell>
          <cell r="D414" t="str">
            <v>SINAPI</v>
          </cell>
          <cell r="E414">
            <v>84214</v>
          </cell>
          <cell r="F414" t="str">
            <v>FORMAS COMPENSADO (aproveitamento=4) - inclusive transporte</v>
          </cell>
          <cell r="G414">
            <v>381.6</v>
          </cell>
          <cell r="H414" t="str">
            <v>M2</v>
          </cell>
          <cell r="I414">
            <v>26.839999999999996</v>
          </cell>
          <cell r="J414">
            <v>26.85</v>
          </cell>
          <cell r="K414">
            <v>53.69</v>
          </cell>
          <cell r="L414">
            <v>21.26</v>
          </cell>
          <cell r="M414">
            <v>21.27</v>
          </cell>
          <cell r="N414">
            <v>42.53</v>
          </cell>
          <cell r="O414">
            <v>20488.099999999999</v>
          </cell>
        </row>
        <row r="415">
          <cell r="B415">
            <v>0</v>
          </cell>
          <cell r="C415" t="str">
            <v>6.7.3.7.4</v>
          </cell>
          <cell r="D415" t="str">
            <v>SINAPI</v>
          </cell>
          <cell r="E415">
            <v>73406</v>
          </cell>
          <cell r="F415" t="str">
            <v>CONCRETO FCK=15MPA (1:2,5:3) , INCLUIDO PREPARO MECANICO, LANCAMENTO EADENSAMENTO.</v>
          </cell>
          <cell r="G415">
            <v>47.16</v>
          </cell>
          <cell r="H415" t="str">
            <v>M3</v>
          </cell>
          <cell r="I415">
            <v>265.57</v>
          </cell>
          <cell r="J415">
            <v>265.57</v>
          </cell>
          <cell r="K415">
            <v>531.14</v>
          </cell>
          <cell r="L415">
            <v>210.38</v>
          </cell>
          <cell r="M415">
            <v>210.39</v>
          </cell>
          <cell r="N415">
            <v>420.77</v>
          </cell>
          <cell r="O415">
            <v>25048.560000000001</v>
          </cell>
        </row>
        <row r="416">
          <cell r="B416">
            <v>0</v>
          </cell>
          <cell r="C416" t="str">
            <v>6.7.3.7.5</v>
          </cell>
          <cell r="D416" t="str">
            <v>SINAPI</v>
          </cell>
          <cell r="E416">
            <v>72965</v>
          </cell>
          <cell r="F416" t="str">
            <v>Revestimento com CBUQ - exclusive asfalto e transporte</v>
          </cell>
          <cell r="G416">
            <v>8.64</v>
          </cell>
          <cell r="H416" t="str">
            <v>T</v>
          </cell>
          <cell r="I416">
            <v>111.49000000000001</v>
          </cell>
          <cell r="J416">
            <v>111.5</v>
          </cell>
          <cell r="K416">
            <v>222.99</v>
          </cell>
          <cell r="L416">
            <v>88.320000000000007</v>
          </cell>
          <cell r="M416">
            <v>88.33</v>
          </cell>
          <cell r="N416">
            <v>176.65</v>
          </cell>
          <cell r="O416">
            <v>1926.63</v>
          </cell>
        </row>
        <row r="417">
          <cell r="B417">
            <v>0</v>
          </cell>
          <cell r="C417" t="str">
            <v>6.7.3.7.6</v>
          </cell>
          <cell r="D417" t="str">
            <v>SINAPI</v>
          </cell>
          <cell r="E417">
            <v>83357</v>
          </cell>
          <cell r="F417" t="str">
            <v>Transporte Massa Asfáltica (DMT = 23 km)</v>
          </cell>
          <cell r="G417">
            <v>82.8</v>
          </cell>
          <cell r="H417" t="str">
            <v>M3XKM</v>
          </cell>
          <cell r="I417">
            <v>0.48</v>
          </cell>
          <cell r="J417">
            <v>0.49</v>
          </cell>
          <cell r="K417">
            <v>0.97</v>
          </cell>
          <cell r="L417">
            <v>0.38</v>
          </cell>
          <cell r="M417">
            <v>0.39</v>
          </cell>
          <cell r="N417">
            <v>0.77</v>
          </cell>
          <cell r="O417">
            <v>80.319999999999993</v>
          </cell>
        </row>
        <row r="418">
          <cell r="B418">
            <v>0</v>
          </cell>
          <cell r="C418" t="str">
            <v>6.7.3.8</v>
          </cell>
          <cell r="D418">
            <v>0</v>
          </cell>
          <cell r="E418">
            <v>0</v>
          </cell>
          <cell r="F418" t="str">
            <v>Cabeceiras (α=15°)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</row>
        <row r="419">
          <cell r="B419">
            <v>0</v>
          </cell>
          <cell r="C419" t="str">
            <v>6.7.3.8.1</v>
          </cell>
          <cell r="D419" t="str">
            <v>SINAPI</v>
          </cell>
          <cell r="E419" t="str">
            <v>74254/002</v>
          </cell>
          <cell r="F419" t="str">
            <v>ARMACAO ACO CA-50, DIAM. 6,3 (1/4) À 12,5MM(1/2) -FORNECIMENTO/ CORTE(PERDA DE 10%) / DOBRA / COLOCAÇÃO.</v>
          </cell>
          <cell r="G419">
            <v>853</v>
          </cell>
          <cell r="H419" t="str">
            <v>KG</v>
          </cell>
          <cell r="I419">
            <v>4.2700000000000005</v>
          </cell>
          <cell r="J419">
            <v>4.28</v>
          </cell>
          <cell r="K419">
            <v>8.5500000000000007</v>
          </cell>
          <cell r="L419">
            <v>3.3799999999999994</v>
          </cell>
          <cell r="M419">
            <v>3.39</v>
          </cell>
          <cell r="N419">
            <v>6.77</v>
          </cell>
          <cell r="O419">
            <v>7293.15</v>
          </cell>
        </row>
        <row r="420">
          <cell r="B420">
            <v>0</v>
          </cell>
          <cell r="C420" t="str">
            <v>6.7.3.8.2</v>
          </cell>
          <cell r="D420" t="str">
            <v>SINAPI</v>
          </cell>
          <cell r="E420" t="str">
            <v>74254/001</v>
          </cell>
          <cell r="F420" t="str">
            <v>ARMACAO ACO CA-50 DIAM.16,0 (5/8) À 25,0MM (1) - FORNECIMENTO/ CORTE(PERDA DE 10%) / DOBRA / COLOCAÇÃO.</v>
          </cell>
          <cell r="G420">
            <v>85</v>
          </cell>
          <cell r="H420" t="str">
            <v>KG</v>
          </cell>
          <cell r="I420">
            <v>3.5</v>
          </cell>
          <cell r="J420">
            <v>3.51</v>
          </cell>
          <cell r="K420">
            <v>7.01</v>
          </cell>
          <cell r="L420">
            <v>2.77</v>
          </cell>
          <cell r="M420">
            <v>2.78</v>
          </cell>
          <cell r="N420">
            <v>5.55</v>
          </cell>
          <cell r="O420">
            <v>595.85</v>
          </cell>
        </row>
        <row r="421">
          <cell r="B421">
            <v>0</v>
          </cell>
          <cell r="C421" t="str">
            <v>6.7.3.8.3</v>
          </cell>
          <cell r="D421" t="str">
            <v>SINAPI</v>
          </cell>
          <cell r="E421" t="str">
            <v>74115/001</v>
          </cell>
          <cell r="F421" t="str">
            <v xml:space="preserve">EXECUÇÃO DE LASTRO EM CONCRETO (1:2,5:6), PREPARO MANUAL </v>
          </cell>
          <cell r="G421">
            <v>5.83</v>
          </cell>
          <cell r="H421" t="str">
            <v>M3</v>
          </cell>
          <cell r="I421">
            <v>201.48</v>
          </cell>
          <cell r="J421">
            <v>201.48</v>
          </cell>
          <cell r="K421">
            <v>402.96</v>
          </cell>
          <cell r="L421">
            <v>159.61000000000001</v>
          </cell>
          <cell r="M421">
            <v>159.62</v>
          </cell>
          <cell r="N421">
            <v>319.23</v>
          </cell>
          <cell r="O421">
            <v>2349.2600000000002</v>
          </cell>
        </row>
        <row r="422">
          <cell r="B422">
            <v>0</v>
          </cell>
          <cell r="C422" t="str">
            <v>6.7.3.8.4</v>
          </cell>
          <cell r="D422" t="str">
            <v>SINAPI</v>
          </cell>
          <cell r="E422">
            <v>84214</v>
          </cell>
          <cell r="F422" t="str">
            <v>FORMAS COMPENSADO (aproveitamento=4) - inclusive transporte</v>
          </cell>
          <cell r="G422">
            <v>147</v>
          </cell>
          <cell r="H422" t="str">
            <v>M2</v>
          </cell>
          <cell r="I422">
            <v>26.839999999999996</v>
          </cell>
          <cell r="J422">
            <v>26.85</v>
          </cell>
          <cell r="K422">
            <v>53.69</v>
          </cell>
          <cell r="L422">
            <v>21.26</v>
          </cell>
          <cell r="M422">
            <v>21.27</v>
          </cell>
          <cell r="N422">
            <v>42.53</v>
          </cell>
          <cell r="O422">
            <v>7892.43</v>
          </cell>
        </row>
        <row r="423">
          <cell r="B423">
            <v>0</v>
          </cell>
          <cell r="C423" t="str">
            <v>6.7.3.8.5</v>
          </cell>
          <cell r="D423" t="str">
            <v>SINAPI</v>
          </cell>
          <cell r="E423">
            <v>73406</v>
          </cell>
          <cell r="F423" t="str">
            <v>CONCRETO FCK=15MPA (1:2,5:3) , INCLUIDO PREPARO MECANICO, LANCAMENTO EADENSAMENTO.</v>
          </cell>
          <cell r="G423">
            <v>26</v>
          </cell>
          <cell r="H423" t="str">
            <v>M3</v>
          </cell>
          <cell r="I423">
            <v>265.57</v>
          </cell>
          <cell r="J423">
            <v>265.57</v>
          </cell>
          <cell r="K423">
            <v>531.14</v>
          </cell>
          <cell r="L423">
            <v>210.38</v>
          </cell>
          <cell r="M423">
            <v>210.39</v>
          </cell>
          <cell r="N423">
            <v>420.77</v>
          </cell>
          <cell r="O423">
            <v>13809.64</v>
          </cell>
        </row>
        <row r="424">
          <cell r="B424">
            <v>0</v>
          </cell>
          <cell r="C424" t="str">
            <v>6.7.3.8.6</v>
          </cell>
          <cell r="D424" t="str">
            <v>SINAPI</v>
          </cell>
          <cell r="E424">
            <v>72965</v>
          </cell>
          <cell r="F424" t="str">
            <v>Revestimento com CBUQ - exclusive asfalto e transporte</v>
          </cell>
          <cell r="G424">
            <v>4.2</v>
          </cell>
          <cell r="H424" t="str">
            <v>T</v>
          </cell>
          <cell r="I424">
            <v>111.49000000000001</v>
          </cell>
          <cell r="J424">
            <v>111.5</v>
          </cell>
          <cell r="K424">
            <v>222.99</v>
          </cell>
          <cell r="L424">
            <v>88.320000000000007</v>
          </cell>
          <cell r="M424">
            <v>88.33</v>
          </cell>
          <cell r="N424">
            <v>176.65</v>
          </cell>
          <cell r="O424">
            <v>936.56</v>
          </cell>
        </row>
        <row r="425">
          <cell r="B425">
            <v>0</v>
          </cell>
          <cell r="C425" t="str">
            <v>6.7.3.9</v>
          </cell>
          <cell r="D425">
            <v>0</v>
          </cell>
          <cell r="E425">
            <v>0</v>
          </cell>
          <cell r="F425" t="str">
            <v>BSCC 1,50 x 1,50 (estaca 3+345)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  <cell r="O425">
            <v>0</v>
          </cell>
        </row>
        <row r="426">
          <cell r="B426">
            <v>0</v>
          </cell>
          <cell r="C426" t="str">
            <v>6.7.3.9.1</v>
          </cell>
          <cell r="D426" t="str">
            <v>SINAPI</v>
          </cell>
          <cell r="E426" t="str">
            <v>74254/002</v>
          </cell>
          <cell r="F426" t="str">
            <v>ARMACAO ACO CA-50, DIAM. 6,3 (1/4) À 12,5MM(1/2) -FORNECIMENTO/ CORTE(PERDA DE 10%) / DOBRA / COLOCAÇÃO.</v>
          </cell>
          <cell r="G426">
            <v>5504</v>
          </cell>
          <cell r="H426" t="str">
            <v>KG</v>
          </cell>
          <cell r="I426">
            <v>4.2700000000000005</v>
          </cell>
          <cell r="J426">
            <v>4.28</v>
          </cell>
          <cell r="K426">
            <v>8.5500000000000007</v>
          </cell>
          <cell r="L426">
            <v>3.3799999999999994</v>
          </cell>
          <cell r="M426">
            <v>3.39</v>
          </cell>
          <cell r="N426">
            <v>6.77</v>
          </cell>
          <cell r="O426">
            <v>47059.199999999997</v>
          </cell>
        </row>
        <row r="427">
          <cell r="B427">
            <v>0</v>
          </cell>
          <cell r="C427" t="str">
            <v>6.7.3.9.2</v>
          </cell>
          <cell r="D427" t="str">
            <v>SINAPI</v>
          </cell>
          <cell r="E427" t="str">
            <v>74115/001</v>
          </cell>
          <cell r="F427" t="str">
            <v xml:space="preserve">EXECUÇÃO DE LASTRO EM CONCRETO (1:2,5:6), PREPARO MANUAL </v>
          </cell>
          <cell r="G427">
            <v>22.36</v>
          </cell>
          <cell r="H427" t="str">
            <v>M3</v>
          </cell>
          <cell r="I427">
            <v>201.48</v>
          </cell>
          <cell r="J427">
            <v>201.48</v>
          </cell>
          <cell r="K427">
            <v>402.96</v>
          </cell>
          <cell r="L427">
            <v>159.61000000000001</v>
          </cell>
          <cell r="M427">
            <v>159.62</v>
          </cell>
          <cell r="N427">
            <v>319.23</v>
          </cell>
          <cell r="O427">
            <v>9010.19</v>
          </cell>
        </row>
        <row r="428">
          <cell r="B428">
            <v>0</v>
          </cell>
          <cell r="C428" t="str">
            <v>6.7.3.9.3</v>
          </cell>
          <cell r="D428" t="str">
            <v>SINAPI</v>
          </cell>
          <cell r="E428">
            <v>84214</v>
          </cell>
          <cell r="F428" t="str">
            <v>FORMAS COMPENSADO (aproveitamento=4) - inclusive transporte</v>
          </cell>
          <cell r="G428">
            <v>911.6</v>
          </cell>
          <cell r="H428" t="str">
            <v>M2</v>
          </cell>
          <cell r="I428">
            <v>26.839999999999996</v>
          </cell>
          <cell r="J428">
            <v>26.85</v>
          </cell>
          <cell r="K428">
            <v>53.69</v>
          </cell>
          <cell r="L428">
            <v>21.26</v>
          </cell>
          <cell r="M428">
            <v>21.27</v>
          </cell>
          <cell r="N428">
            <v>42.53</v>
          </cell>
          <cell r="O428">
            <v>48943.8</v>
          </cell>
        </row>
        <row r="429">
          <cell r="B429">
            <v>0</v>
          </cell>
          <cell r="C429" t="str">
            <v>6.7.3.9.4</v>
          </cell>
          <cell r="D429" t="str">
            <v>SINAPI</v>
          </cell>
          <cell r="E429">
            <v>73406</v>
          </cell>
          <cell r="F429" t="str">
            <v>CONCRETO FCK=15MPA (1:2,5:3) , INCLUIDO PREPARO MECANICO, LANCAMENTO EADENSAMENTO.</v>
          </cell>
          <cell r="G429">
            <v>112.66</v>
          </cell>
          <cell r="H429" t="str">
            <v>M3</v>
          </cell>
          <cell r="I429">
            <v>265.57</v>
          </cell>
          <cell r="J429">
            <v>265.57</v>
          </cell>
          <cell r="K429">
            <v>531.14</v>
          </cell>
          <cell r="L429">
            <v>210.38</v>
          </cell>
          <cell r="M429">
            <v>210.39</v>
          </cell>
          <cell r="N429">
            <v>420.77</v>
          </cell>
          <cell r="O429">
            <v>59838.23</v>
          </cell>
        </row>
        <row r="430">
          <cell r="B430">
            <v>0</v>
          </cell>
          <cell r="C430" t="str">
            <v>6.7.3.9.5</v>
          </cell>
          <cell r="D430" t="str">
            <v>SINAPI</v>
          </cell>
          <cell r="E430">
            <v>72965</v>
          </cell>
          <cell r="F430" t="str">
            <v>Revestimento com CBUQ - exclusive asfalto e transporte</v>
          </cell>
          <cell r="G430">
            <v>8.6</v>
          </cell>
          <cell r="H430" t="str">
            <v>T</v>
          </cell>
          <cell r="I430">
            <v>111.49000000000001</v>
          </cell>
          <cell r="J430">
            <v>111.5</v>
          </cell>
          <cell r="K430">
            <v>222.99</v>
          </cell>
          <cell r="L430">
            <v>88.320000000000007</v>
          </cell>
          <cell r="M430">
            <v>88.33</v>
          </cell>
          <cell r="N430">
            <v>176.65</v>
          </cell>
          <cell r="O430">
            <v>1917.71</v>
          </cell>
        </row>
        <row r="431">
          <cell r="B431">
            <v>0</v>
          </cell>
          <cell r="C431" t="str">
            <v>6.7.3.9.6</v>
          </cell>
          <cell r="D431" t="str">
            <v>SINAPI</v>
          </cell>
          <cell r="E431">
            <v>83357</v>
          </cell>
          <cell r="F431" t="str">
            <v>Transporte Massa Asfáltica (DMT = 23 km)</v>
          </cell>
          <cell r="G431">
            <v>197.8</v>
          </cell>
          <cell r="H431" t="str">
            <v>M3XKM</v>
          </cell>
          <cell r="I431">
            <v>0.48</v>
          </cell>
          <cell r="J431">
            <v>0.49</v>
          </cell>
          <cell r="K431">
            <v>0.97</v>
          </cell>
          <cell r="L431">
            <v>0.38</v>
          </cell>
          <cell r="M431">
            <v>0.39</v>
          </cell>
          <cell r="N431">
            <v>0.77</v>
          </cell>
          <cell r="O431">
            <v>191.87</v>
          </cell>
        </row>
        <row r="432">
          <cell r="B432">
            <v>0</v>
          </cell>
          <cell r="C432" t="str">
            <v>6.7.3.10</v>
          </cell>
          <cell r="D432">
            <v>0</v>
          </cell>
          <cell r="E432">
            <v>0</v>
          </cell>
          <cell r="F432" t="str">
            <v>Cabeceiras (α=15°)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</row>
        <row r="433">
          <cell r="B433">
            <v>0</v>
          </cell>
          <cell r="C433" t="str">
            <v>6.7.3.10.1</v>
          </cell>
          <cell r="D433" t="str">
            <v>SINAPI</v>
          </cell>
          <cell r="E433" t="str">
            <v>74254/002</v>
          </cell>
          <cell r="F433" t="str">
            <v>ARMACAO ACO CA-50, DIAM. 6,3 (1/4) À 12,5MM(1/2) -FORNECIMENTO/ CORTE(PERDA DE 10%) / DOBRA / COLOCAÇÃO.</v>
          </cell>
          <cell r="G433">
            <v>853</v>
          </cell>
          <cell r="H433" t="str">
            <v>KG</v>
          </cell>
          <cell r="I433">
            <v>4.2700000000000005</v>
          </cell>
          <cell r="J433">
            <v>4.28</v>
          </cell>
          <cell r="K433">
            <v>8.5500000000000007</v>
          </cell>
          <cell r="L433">
            <v>3.3799999999999994</v>
          </cell>
          <cell r="M433">
            <v>3.39</v>
          </cell>
          <cell r="N433">
            <v>6.77</v>
          </cell>
          <cell r="O433">
            <v>7293.15</v>
          </cell>
        </row>
        <row r="434">
          <cell r="B434">
            <v>0</v>
          </cell>
          <cell r="C434" t="str">
            <v>6.7.3.10.2</v>
          </cell>
          <cell r="D434" t="str">
            <v>SINAPI</v>
          </cell>
          <cell r="E434" t="str">
            <v>74254/001</v>
          </cell>
          <cell r="F434" t="str">
            <v>ARMACAO ACO CA-50 DIAM.16,0 (5/8) À 25,0MM (1) - FORNECIMENTO/ CORTE(PERDA DE 10%) / DOBRA / COLOCAÇÃO.</v>
          </cell>
          <cell r="G434">
            <v>85</v>
          </cell>
          <cell r="H434" t="str">
            <v>KG</v>
          </cell>
          <cell r="I434">
            <v>3.5</v>
          </cell>
          <cell r="J434">
            <v>3.51</v>
          </cell>
          <cell r="K434">
            <v>7.01</v>
          </cell>
          <cell r="L434">
            <v>2.77</v>
          </cell>
          <cell r="M434">
            <v>2.78</v>
          </cell>
          <cell r="N434">
            <v>5.55</v>
          </cell>
          <cell r="O434">
            <v>595.85</v>
          </cell>
        </row>
        <row r="435">
          <cell r="B435">
            <v>0</v>
          </cell>
          <cell r="C435" t="str">
            <v>6.7.3.10.3</v>
          </cell>
          <cell r="D435" t="str">
            <v>SINAPI</v>
          </cell>
          <cell r="E435" t="str">
            <v>74115/001</v>
          </cell>
          <cell r="F435" t="str">
            <v xml:space="preserve">EXECUÇÃO DE LASTRO EM CONCRETO (1:2,5:6), PREPARO MANUAL </v>
          </cell>
          <cell r="G435">
            <v>5.83</v>
          </cell>
          <cell r="H435" t="str">
            <v>M3</v>
          </cell>
          <cell r="I435">
            <v>201.48</v>
          </cell>
          <cell r="J435">
            <v>201.48</v>
          </cell>
          <cell r="K435">
            <v>402.96</v>
          </cell>
          <cell r="L435">
            <v>159.61000000000001</v>
          </cell>
          <cell r="M435">
            <v>159.62</v>
          </cell>
          <cell r="N435">
            <v>319.23</v>
          </cell>
          <cell r="O435">
            <v>2349.2600000000002</v>
          </cell>
        </row>
        <row r="436">
          <cell r="B436">
            <v>0</v>
          </cell>
          <cell r="C436" t="str">
            <v>6.7.3.10.4</v>
          </cell>
          <cell r="D436" t="str">
            <v>SINAPI</v>
          </cell>
          <cell r="E436">
            <v>84214</v>
          </cell>
          <cell r="F436" t="str">
            <v>FORMAS COMPENSADO (aproveitamento=4) - inclusive transporte</v>
          </cell>
          <cell r="G436">
            <v>147</v>
          </cell>
          <cell r="H436" t="str">
            <v>M2</v>
          </cell>
          <cell r="I436">
            <v>26.839999999999996</v>
          </cell>
          <cell r="J436">
            <v>26.85</v>
          </cell>
          <cell r="K436">
            <v>53.69</v>
          </cell>
          <cell r="L436">
            <v>21.26</v>
          </cell>
          <cell r="M436">
            <v>21.27</v>
          </cell>
          <cell r="N436">
            <v>42.53</v>
          </cell>
          <cell r="O436">
            <v>7892.43</v>
          </cell>
        </row>
        <row r="437">
          <cell r="B437">
            <v>0</v>
          </cell>
          <cell r="C437" t="str">
            <v>6.7.3.10.5</v>
          </cell>
          <cell r="D437" t="str">
            <v>SINAPI</v>
          </cell>
          <cell r="E437">
            <v>73406</v>
          </cell>
          <cell r="F437" t="str">
            <v>CONCRETO FCK=15MPA (1:2,5:3) , INCLUIDO PREPARO MECANICO, LANCAMENTO EADENSAMENTO.</v>
          </cell>
          <cell r="G437">
            <v>26</v>
          </cell>
          <cell r="H437" t="str">
            <v>M3</v>
          </cell>
          <cell r="I437">
            <v>265.57</v>
          </cell>
          <cell r="J437">
            <v>265.57</v>
          </cell>
          <cell r="K437">
            <v>531.14</v>
          </cell>
          <cell r="L437">
            <v>210.38</v>
          </cell>
          <cell r="M437">
            <v>210.39</v>
          </cell>
          <cell r="N437">
            <v>420.77</v>
          </cell>
          <cell r="O437">
            <v>13809.64</v>
          </cell>
        </row>
        <row r="438">
          <cell r="B438">
            <v>0</v>
          </cell>
          <cell r="C438" t="str">
            <v>6.7.3.10.6</v>
          </cell>
          <cell r="D438" t="str">
            <v>SINAPI</v>
          </cell>
          <cell r="E438">
            <v>72965</v>
          </cell>
          <cell r="F438" t="str">
            <v>Revestimento com CBUQ - exclusive asfalto e transporte</v>
          </cell>
          <cell r="G438">
            <v>4.2</v>
          </cell>
          <cell r="H438" t="str">
            <v>T</v>
          </cell>
          <cell r="I438">
            <v>111.49000000000001</v>
          </cell>
          <cell r="J438">
            <v>111.5</v>
          </cell>
          <cell r="K438">
            <v>222.99</v>
          </cell>
          <cell r="L438">
            <v>88.320000000000007</v>
          </cell>
          <cell r="M438">
            <v>88.33</v>
          </cell>
          <cell r="N438">
            <v>176.65</v>
          </cell>
          <cell r="O438">
            <v>936.56</v>
          </cell>
        </row>
        <row r="439">
          <cell r="B439">
            <v>0</v>
          </cell>
          <cell r="C439" t="str">
            <v>6.7.3.11</v>
          </cell>
          <cell r="D439">
            <v>0</v>
          </cell>
          <cell r="E439">
            <v>0</v>
          </cell>
          <cell r="F439" t="str">
            <v>Escavação Mecânica de Valas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</row>
        <row r="440">
          <cell r="B440">
            <v>0</v>
          </cell>
          <cell r="C440" t="str">
            <v>6.7.3.11.1</v>
          </cell>
          <cell r="D440" t="str">
            <v>SINAPI</v>
          </cell>
          <cell r="E440">
            <v>73576</v>
          </cell>
          <cell r="F440" t="str">
            <v>Escacv. Mec. (escav. Hidr.) Vala Escor. Prof=1,5 à 3,0m Mat 1a. cat.</v>
          </cell>
          <cell r="G440">
            <v>1551.61</v>
          </cell>
          <cell r="H440" t="str">
            <v>M3</v>
          </cell>
          <cell r="I440">
            <v>2.5300000000000002</v>
          </cell>
          <cell r="J440">
            <v>2.54</v>
          </cell>
          <cell r="K440">
            <v>5.07</v>
          </cell>
          <cell r="L440">
            <v>2.0099999999999998</v>
          </cell>
          <cell r="M440">
            <v>2.0099999999999998</v>
          </cell>
          <cell r="N440">
            <v>4.0199999999999996</v>
          </cell>
          <cell r="O440">
            <v>7866.66</v>
          </cell>
        </row>
        <row r="441">
          <cell r="B441">
            <v>0</v>
          </cell>
          <cell r="C441" t="str">
            <v>6.7.3.11.2</v>
          </cell>
          <cell r="D441" t="str">
            <v>SINAPI</v>
          </cell>
          <cell r="E441">
            <v>83868</v>
          </cell>
          <cell r="F441" t="str">
            <v>Escoramento de valas contínuo</v>
          </cell>
          <cell r="G441">
            <v>2220.56</v>
          </cell>
          <cell r="H441" t="str">
            <v>M2</v>
          </cell>
          <cell r="I441">
            <v>30.83</v>
          </cell>
          <cell r="J441">
            <v>30.83</v>
          </cell>
          <cell r="K441">
            <v>61.66</v>
          </cell>
          <cell r="L441">
            <v>24.42</v>
          </cell>
          <cell r="M441">
            <v>24.43</v>
          </cell>
          <cell r="N441">
            <v>48.85</v>
          </cell>
          <cell r="O441">
            <v>136919.73000000001</v>
          </cell>
        </row>
        <row r="442">
          <cell r="B442">
            <v>0</v>
          </cell>
          <cell r="C442" t="str">
            <v>6.7.3.11.3</v>
          </cell>
          <cell r="D442" t="str">
            <v>SINAPI</v>
          </cell>
          <cell r="E442" t="str">
            <v>74010/001</v>
          </cell>
          <cell r="F442" t="str">
            <v>Carga e descarga mecanizada de material de empréstimo</v>
          </cell>
          <cell r="G442">
            <v>1551.61</v>
          </cell>
          <cell r="H442" t="str">
            <v>M3</v>
          </cell>
          <cell r="I442">
            <v>0.89</v>
          </cell>
          <cell r="J442">
            <v>0.89</v>
          </cell>
          <cell r="K442">
            <v>1.78</v>
          </cell>
          <cell r="L442">
            <v>0.7</v>
          </cell>
          <cell r="M442">
            <v>0.71</v>
          </cell>
          <cell r="N442">
            <v>1.41</v>
          </cell>
          <cell r="O442">
            <v>2761.87</v>
          </cell>
        </row>
        <row r="443">
          <cell r="B443">
            <v>0</v>
          </cell>
          <cell r="C443" t="str">
            <v>6.7.3.11.4</v>
          </cell>
          <cell r="D443" t="str">
            <v>SINAPI</v>
          </cell>
          <cell r="E443">
            <v>72881</v>
          </cell>
          <cell r="F443" t="str">
            <v>Transporte local com caminhão basculante (Bota-fora) - DMT = 8,43km</v>
          </cell>
          <cell r="G443">
            <v>13080.07</v>
          </cell>
          <cell r="H443" t="str">
            <v>M3XKM</v>
          </cell>
          <cell r="I443">
            <v>0.7</v>
          </cell>
          <cell r="J443">
            <v>0.7</v>
          </cell>
          <cell r="K443">
            <v>1.4</v>
          </cell>
          <cell r="L443">
            <v>0.55000000000000004</v>
          </cell>
          <cell r="M443">
            <v>0.56000000000000005</v>
          </cell>
          <cell r="N443">
            <v>1.1100000000000001</v>
          </cell>
          <cell r="O443">
            <v>18312.099999999999</v>
          </cell>
        </row>
        <row r="444">
          <cell r="B444">
            <v>0</v>
          </cell>
          <cell r="C444" t="str">
            <v>6.7.3.12</v>
          </cell>
          <cell r="D444">
            <v>0</v>
          </cell>
          <cell r="E444">
            <v>0</v>
          </cell>
          <cell r="F444" t="str">
            <v>Recomposição com material de empréstimo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</row>
        <row r="445">
          <cell r="B445">
            <v>0</v>
          </cell>
          <cell r="C445" t="str">
            <v>6.7.3.12.1</v>
          </cell>
          <cell r="D445" t="str">
            <v>SINAPI</v>
          </cell>
          <cell r="E445" t="str">
            <v>73964/006</v>
          </cell>
          <cell r="F445" t="str">
            <v>Reaterro de vala com compactação manual</v>
          </cell>
          <cell r="G445">
            <v>1337.67</v>
          </cell>
          <cell r="H445" t="str">
            <v>M3</v>
          </cell>
          <cell r="I445">
            <v>22.519999999999996</v>
          </cell>
          <cell r="J445">
            <v>22.53</v>
          </cell>
          <cell r="K445">
            <v>45.05</v>
          </cell>
          <cell r="L445">
            <v>17.839999999999996</v>
          </cell>
          <cell r="M445">
            <v>17.850000000000001</v>
          </cell>
          <cell r="N445">
            <v>35.69</v>
          </cell>
          <cell r="O445">
            <v>60262.03</v>
          </cell>
        </row>
        <row r="446">
          <cell r="B446">
            <v>0</v>
          </cell>
          <cell r="C446" t="str">
            <v>6.7.3.12.2</v>
          </cell>
          <cell r="D446" t="str">
            <v>SINAPI</v>
          </cell>
          <cell r="E446">
            <v>73576</v>
          </cell>
          <cell r="F446" t="str">
            <v>Escavação de material de empréstimo p/ aterro</v>
          </cell>
          <cell r="G446">
            <v>2094.67</v>
          </cell>
          <cell r="H446" t="str">
            <v>M3</v>
          </cell>
          <cell r="I446">
            <v>2.5300000000000002</v>
          </cell>
          <cell r="J446">
            <v>2.54</v>
          </cell>
          <cell r="K446">
            <v>5.07</v>
          </cell>
          <cell r="L446">
            <v>2.0099999999999998</v>
          </cell>
          <cell r="M446">
            <v>2.0099999999999998</v>
          </cell>
          <cell r="N446">
            <v>4.0199999999999996</v>
          </cell>
          <cell r="O446">
            <v>10619.98</v>
          </cell>
        </row>
        <row r="447">
          <cell r="B447">
            <v>0</v>
          </cell>
          <cell r="C447" t="str">
            <v>6.7.3.12.3</v>
          </cell>
          <cell r="D447" t="str">
            <v>SINAPI</v>
          </cell>
          <cell r="E447" t="str">
            <v>74010/001</v>
          </cell>
          <cell r="F447" t="str">
            <v>Carga e descarga mecanizada de material de empréstimo</v>
          </cell>
          <cell r="G447">
            <v>2094.67</v>
          </cell>
          <cell r="H447" t="str">
            <v>M3</v>
          </cell>
          <cell r="I447">
            <v>0.89</v>
          </cell>
          <cell r="J447">
            <v>0.89</v>
          </cell>
          <cell r="K447">
            <v>1.78</v>
          </cell>
          <cell r="L447">
            <v>0.7</v>
          </cell>
          <cell r="M447">
            <v>0.71</v>
          </cell>
          <cell r="N447">
            <v>1.41</v>
          </cell>
          <cell r="O447">
            <v>3728.51</v>
          </cell>
        </row>
        <row r="448">
          <cell r="B448">
            <v>0</v>
          </cell>
          <cell r="C448" t="str">
            <v>6.7.3.12.4</v>
          </cell>
          <cell r="D448" t="str">
            <v>SINAPI</v>
          </cell>
          <cell r="E448">
            <v>72887</v>
          </cell>
          <cell r="F448" t="str">
            <v>Transporte de material de empréstimo p/ aterro (DMT=20km)</v>
          </cell>
          <cell r="G448">
            <v>41893.4</v>
          </cell>
          <cell r="H448" t="str">
            <v>M3XKM</v>
          </cell>
          <cell r="I448">
            <v>0.53</v>
          </cell>
          <cell r="J448">
            <v>0.53</v>
          </cell>
          <cell r="K448">
            <v>1.06</v>
          </cell>
          <cell r="L448">
            <v>0.42</v>
          </cell>
          <cell r="M448">
            <v>0.42</v>
          </cell>
          <cell r="N448">
            <v>0.84</v>
          </cell>
          <cell r="O448">
            <v>44407</v>
          </cell>
        </row>
        <row r="449">
          <cell r="B449">
            <v>0</v>
          </cell>
          <cell r="C449" t="str">
            <v>6.7.3.12.5</v>
          </cell>
          <cell r="D449" t="str">
            <v>Composição</v>
          </cell>
          <cell r="E449" t="str">
            <v>MAI-002T</v>
          </cell>
          <cell r="F449" t="str">
            <v>Passeio em concreto 20 MPa, esp. 5 cm, lastro de brita 10 cm, junta serrada com polimento - Incluso transporte</v>
          </cell>
          <cell r="G449">
            <v>310.31</v>
          </cell>
          <cell r="H449" t="str">
            <v>M2</v>
          </cell>
          <cell r="I449">
            <v>28.43</v>
          </cell>
          <cell r="J449">
            <v>28.43</v>
          </cell>
          <cell r="K449">
            <v>56.86</v>
          </cell>
          <cell r="L449">
            <v>22.523999999999997</v>
          </cell>
          <cell r="M449">
            <v>22.52</v>
          </cell>
          <cell r="N449">
            <v>45.043999999999997</v>
          </cell>
          <cell r="O449">
            <v>17644.23</v>
          </cell>
        </row>
        <row r="450">
          <cell r="B450">
            <v>0</v>
          </cell>
          <cell r="C450" t="str">
            <v>6.7.3.12.6</v>
          </cell>
          <cell r="D450" t="str">
            <v>SINAPI</v>
          </cell>
          <cell r="E450">
            <v>72965</v>
          </cell>
          <cell r="F450" t="str">
            <v>Reposição do pavimento (CBUQ sobre base granular)</v>
          </cell>
          <cell r="G450">
            <v>56.53</v>
          </cell>
          <cell r="H450" t="str">
            <v>T</v>
          </cell>
          <cell r="I450">
            <v>111.49000000000001</v>
          </cell>
          <cell r="J450">
            <v>111.5</v>
          </cell>
          <cell r="K450">
            <v>222.99</v>
          </cell>
          <cell r="L450">
            <v>88.320000000000007</v>
          </cell>
          <cell r="M450">
            <v>88.33</v>
          </cell>
          <cell r="N450">
            <v>176.65</v>
          </cell>
          <cell r="O450">
            <v>12605.62</v>
          </cell>
        </row>
        <row r="451">
          <cell r="B451">
            <v>0</v>
          </cell>
          <cell r="C451" t="str">
            <v>6.7.3.13</v>
          </cell>
          <cell r="D451" t="str">
            <v>DAER</v>
          </cell>
          <cell r="E451">
            <v>2514</v>
          </cell>
          <cell r="F451" t="str">
            <v>Limpeza e Desobstrução de Bueiros</v>
          </cell>
          <cell r="G451">
            <v>2215</v>
          </cell>
          <cell r="H451" t="str">
            <v>M</v>
          </cell>
          <cell r="I451">
            <v>13.590000000000002</v>
          </cell>
          <cell r="J451">
            <v>13.6</v>
          </cell>
          <cell r="K451">
            <v>27.19</v>
          </cell>
          <cell r="L451">
            <v>10.77</v>
          </cell>
          <cell r="M451">
            <v>10.77</v>
          </cell>
          <cell r="N451">
            <v>21.54</v>
          </cell>
          <cell r="O451">
            <v>60225.85</v>
          </cell>
        </row>
        <row r="452">
          <cell r="B452">
            <v>0</v>
          </cell>
          <cell r="C452" t="str">
            <v>6.7.3.14</v>
          </cell>
          <cell r="D452" t="str">
            <v>DAER</v>
          </cell>
          <cell r="E452">
            <v>9213</v>
          </cell>
          <cell r="F452" t="str">
            <v>Limpeza e Desobstrução de Caixas Coletoras</v>
          </cell>
          <cell r="G452">
            <v>185</v>
          </cell>
          <cell r="H452" t="str">
            <v>UN</v>
          </cell>
          <cell r="I452">
            <v>13.590000000000002</v>
          </cell>
          <cell r="J452">
            <v>13.6</v>
          </cell>
          <cell r="K452">
            <v>27.19</v>
          </cell>
          <cell r="L452">
            <v>10.77</v>
          </cell>
          <cell r="M452">
            <v>10.77</v>
          </cell>
          <cell r="N452">
            <v>21.54</v>
          </cell>
          <cell r="O452">
            <v>5030.1499999999996</v>
          </cell>
        </row>
        <row r="453">
          <cell r="B453">
            <v>0</v>
          </cell>
          <cell r="C453" t="str">
            <v>6.7.3.15</v>
          </cell>
          <cell r="D453">
            <v>0</v>
          </cell>
          <cell r="E453">
            <v>0</v>
          </cell>
          <cell r="F453" t="str">
            <v>Reparo/conserto em ramal de água/esgoto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</row>
        <row r="454">
          <cell r="B454">
            <v>0</v>
          </cell>
          <cell r="C454" t="str">
            <v>6.7.3.15.1</v>
          </cell>
          <cell r="D454" t="str">
            <v>SINAPI</v>
          </cell>
          <cell r="E454" t="str">
            <v>74253/001</v>
          </cell>
          <cell r="F454" t="str">
            <v>Reparo/Conserto em ramal de água danificado durante a obra</v>
          </cell>
          <cell r="G454">
            <v>506</v>
          </cell>
          <cell r="H454" t="str">
            <v>M</v>
          </cell>
          <cell r="I454">
            <v>11.129999999999999</v>
          </cell>
          <cell r="J454">
            <v>11.14</v>
          </cell>
          <cell r="K454">
            <v>22.27</v>
          </cell>
          <cell r="L454">
            <v>8.82</v>
          </cell>
          <cell r="M454">
            <v>8.82</v>
          </cell>
          <cell r="N454">
            <v>17.64</v>
          </cell>
          <cell r="O454">
            <v>11268.62</v>
          </cell>
        </row>
        <row r="455">
          <cell r="B455">
            <v>0</v>
          </cell>
          <cell r="C455" t="str">
            <v>6.7.3.15.2</v>
          </cell>
          <cell r="D455" t="str">
            <v>SINAPI</v>
          </cell>
          <cell r="E455" t="str">
            <v>73784/001</v>
          </cell>
          <cell r="F455" t="str">
            <v>Reparo/Conserto em ramal de esgoto danificado durante a obra</v>
          </cell>
          <cell r="G455">
            <v>51</v>
          </cell>
          <cell r="H455" t="str">
            <v>UN</v>
          </cell>
          <cell r="I455">
            <v>478.44</v>
          </cell>
          <cell r="J455">
            <v>478.45</v>
          </cell>
          <cell r="K455">
            <v>956.89</v>
          </cell>
          <cell r="L455">
            <v>379.02</v>
          </cell>
          <cell r="M455">
            <v>379.03</v>
          </cell>
          <cell r="N455">
            <v>758.05</v>
          </cell>
          <cell r="O455">
            <v>48801.39</v>
          </cell>
        </row>
        <row r="456">
          <cell r="B456">
            <v>0</v>
          </cell>
          <cell r="C456">
            <v>0</v>
          </cell>
          <cell r="D456">
            <v>0</v>
          </cell>
          <cell r="E456">
            <v>0</v>
          </cell>
          <cell r="F456" t="str">
            <v>Subtotal de Drenagem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3173769.7800000017</v>
          </cell>
        </row>
        <row r="457">
          <cell r="B457">
            <v>0</v>
          </cell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</row>
        <row r="458">
          <cell r="B458" t="str">
            <v>C.7</v>
          </cell>
          <cell r="C458">
            <v>0</v>
          </cell>
          <cell r="D458" t="str">
            <v>FONTE</v>
          </cell>
          <cell r="E458" t="str">
            <v>CÓDIGO</v>
          </cell>
          <cell r="F458" t="str">
            <v>SINALIZAÇÃO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</row>
        <row r="459">
          <cell r="B459">
            <v>0</v>
          </cell>
          <cell r="C459" t="str">
            <v>7.1</v>
          </cell>
          <cell r="D459">
            <v>0</v>
          </cell>
          <cell r="E459">
            <v>0</v>
          </cell>
          <cell r="F459" t="str">
            <v>Sinalização de Obra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</row>
        <row r="460">
          <cell r="B460">
            <v>0</v>
          </cell>
          <cell r="C460" t="str">
            <v>7.1.1</v>
          </cell>
          <cell r="D460" t="str">
            <v xml:space="preserve"> DAER </v>
          </cell>
          <cell r="E460">
            <v>7263</v>
          </cell>
          <cell r="F460" t="str">
            <v>Placa semi-refletiva Tipo I-A</v>
          </cell>
          <cell r="G460">
            <v>53.95</v>
          </cell>
          <cell r="H460" t="str">
            <v>M2</v>
          </cell>
          <cell r="I460">
            <v>120.60999999999999</v>
          </cell>
          <cell r="J460">
            <v>120.62</v>
          </cell>
          <cell r="K460">
            <v>241.23</v>
          </cell>
          <cell r="L460">
            <v>95.55</v>
          </cell>
          <cell r="M460">
            <v>95.55</v>
          </cell>
          <cell r="N460">
            <v>191.1</v>
          </cell>
          <cell r="O460">
            <v>13014.36</v>
          </cell>
        </row>
        <row r="461">
          <cell r="B461">
            <v>0</v>
          </cell>
          <cell r="C461" t="str">
            <v>7.1.2</v>
          </cell>
          <cell r="D461" t="str">
            <v xml:space="preserve"> DAER </v>
          </cell>
          <cell r="E461">
            <v>7320</v>
          </cell>
          <cell r="F461" t="str">
            <v>Suporte de madeira p/ placas de sinalização de obra</v>
          </cell>
          <cell r="G461">
            <v>45</v>
          </cell>
          <cell r="H461" t="str">
            <v>UN</v>
          </cell>
          <cell r="I461">
            <v>36.46</v>
          </cell>
          <cell r="J461">
            <v>36.46</v>
          </cell>
          <cell r="K461">
            <v>72.92</v>
          </cell>
          <cell r="L461">
            <v>28.880000000000003</v>
          </cell>
          <cell r="M461">
            <v>28.89</v>
          </cell>
          <cell r="N461">
            <v>57.77</v>
          </cell>
          <cell r="O461">
            <v>3281.4</v>
          </cell>
        </row>
        <row r="462">
          <cell r="B462">
            <v>0</v>
          </cell>
          <cell r="C462" t="str">
            <v>7.2</v>
          </cell>
          <cell r="D462">
            <v>0</v>
          </cell>
          <cell r="E462">
            <v>0</v>
          </cell>
          <cell r="F462" t="str">
            <v>Sinalização Complementar de Obra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</row>
        <row r="463">
          <cell r="B463">
            <v>0</v>
          </cell>
          <cell r="C463" t="str">
            <v>7.2.1</v>
          </cell>
          <cell r="D463" t="str">
            <v>Composição</v>
          </cell>
          <cell r="E463" t="str">
            <v>ABR-004</v>
          </cell>
          <cell r="F463" t="str">
            <v>Balizador com luz piscante</v>
          </cell>
          <cell r="G463">
            <v>140</v>
          </cell>
          <cell r="H463" t="str">
            <v>un</v>
          </cell>
          <cell r="I463">
            <v>109.75</v>
          </cell>
          <cell r="J463">
            <v>109.75</v>
          </cell>
          <cell r="K463">
            <v>219.5</v>
          </cell>
          <cell r="L463">
            <v>86.947781483999989</v>
          </cell>
          <cell r="M463">
            <v>86.94</v>
          </cell>
          <cell r="N463">
            <v>173.88778148399999</v>
          </cell>
          <cell r="O463">
            <v>30730</v>
          </cell>
        </row>
        <row r="464">
          <cell r="B464">
            <v>0</v>
          </cell>
          <cell r="C464" t="str">
            <v>7.2.2</v>
          </cell>
          <cell r="D464" t="str">
            <v>Composição</v>
          </cell>
          <cell r="E464" t="str">
            <v>ABR-005</v>
          </cell>
          <cell r="F464" t="str">
            <v>Balizador reflectivo</v>
          </cell>
          <cell r="G464">
            <v>140</v>
          </cell>
          <cell r="H464" t="str">
            <v>un</v>
          </cell>
          <cell r="I464">
            <v>66.06</v>
          </cell>
          <cell r="J464">
            <v>66.069999999999993</v>
          </cell>
          <cell r="K464">
            <v>132.13</v>
          </cell>
          <cell r="L464">
            <v>52.330418184999985</v>
          </cell>
          <cell r="M464">
            <v>52.34</v>
          </cell>
          <cell r="N464">
            <v>104.67041818499999</v>
          </cell>
          <cell r="O464">
            <v>18498.2</v>
          </cell>
        </row>
        <row r="465">
          <cell r="B465">
            <v>0</v>
          </cell>
          <cell r="C465" t="str">
            <v>7.2.3</v>
          </cell>
          <cell r="D465" t="str">
            <v>Composição</v>
          </cell>
          <cell r="E465" t="str">
            <v>ABR-006</v>
          </cell>
          <cell r="F465" t="str">
            <v>Cerca de isolamento (tipo tela-tapume) rolo com 50m</v>
          </cell>
          <cell r="G465">
            <v>160</v>
          </cell>
          <cell r="H465" t="str">
            <v>RL</v>
          </cell>
          <cell r="I465">
            <v>45.000000000000007</v>
          </cell>
          <cell r="J465">
            <v>45.01</v>
          </cell>
          <cell r="K465">
            <v>90.01</v>
          </cell>
          <cell r="L465">
            <v>35.659709557999996</v>
          </cell>
          <cell r="M465">
            <v>35.65</v>
          </cell>
          <cell r="N465">
            <v>71.309709557999994</v>
          </cell>
          <cell r="O465">
            <v>14401.6</v>
          </cell>
        </row>
        <row r="466">
          <cell r="B466">
            <v>0</v>
          </cell>
          <cell r="C466" t="str">
            <v>7.3</v>
          </cell>
          <cell r="D466">
            <v>0</v>
          </cell>
          <cell r="E466">
            <v>0</v>
          </cell>
          <cell r="F466" t="str">
            <v>Sinalização Viária Horizontal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</row>
        <row r="467">
          <cell r="B467">
            <v>0</v>
          </cell>
          <cell r="C467" t="str">
            <v>7.3.1</v>
          </cell>
          <cell r="D467" t="str">
            <v>SINAPI</v>
          </cell>
          <cell r="E467">
            <v>72947</v>
          </cell>
          <cell r="F467" t="str">
            <v>Sinalização horizontal acrílica Branca</v>
          </cell>
          <cell r="G467">
            <v>517.23</v>
          </cell>
          <cell r="H467" t="str">
            <v>M2</v>
          </cell>
          <cell r="I467">
            <v>11.139999999999999</v>
          </cell>
          <cell r="J467">
            <v>11.15</v>
          </cell>
          <cell r="K467">
            <v>22.29</v>
          </cell>
          <cell r="L467">
            <v>8.83</v>
          </cell>
          <cell r="M467">
            <v>8.83</v>
          </cell>
          <cell r="N467">
            <v>17.66</v>
          </cell>
          <cell r="O467">
            <v>11529.06</v>
          </cell>
        </row>
        <row r="468">
          <cell r="B468">
            <v>0</v>
          </cell>
          <cell r="C468" t="str">
            <v>7.3.2</v>
          </cell>
          <cell r="D468" t="str">
            <v>SICRO2</v>
          </cell>
          <cell r="E468" t="str">
            <v>4 S 06 110 02</v>
          </cell>
          <cell r="F468" t="str">
            <v>Sinalização horizontal termoplástica Branca - áreas especiais</v>
          </cell>
          <cell r="G468">
            <v>1795.62</v>
          </cell>
          <cell r="H468" t="str">
            <v>M2</v>
          </cell>
          <cell r="I468">
            <v>26.1</v>
          </cell>
          <cell r="J468">
            <v>26.1</v>
          </cell>
          <cell r="K468">
            <v>52.2</v>
          </cell>
          <cell r="L468">
            <v>20.67</v>
          </cell>
          <cell r="M468">
            <v>20.68</v>
          </cell>
          <cell r="N468">
            <v>41.35</v>
          </cell>
          <cell r="O468">
            <v>93731.36</v>
          </cell>
        </row>
        <row r="469">
          <cell r="B469">
            <v>0</v>
          </cell>
          <cell r="C469" t="str">
            <v>7.3.3</v>
          </cell>
          <cell r="D469" t="str">
            <v>SINAPI</v>
          </cell>
          <cell r="E469">
            <v>72947</v>
          </cell>
          <cell r="F469" t="str">
            <v>Sinalização horizontal acrílica Amarela</v>
          </cell>
          <cell r="G469">
            <v>9.1300000000000008</v>
          </cell>
          <cell r="H469" t="str">
            <v>M2</v>
          </cell>
          <cell r="I469">
            <v>11.139999999999999</v>
          </cell>
          <cell r="J469">
            <v>11.15</v>
          </cell>
          <cell r="K469">
            <v>22.29</v>
          </cell>
          <cell r="L469">
            <v>8.83</v>
          </cell>
          <cell r="M469">
            <v>8.83</v>
          </cell>
          <cell r="N469">
            <v>17.66</v>
          </cell>
          <cell r="O469">
            <v>203.51</v>
          </cell>
        </row>
        <row r="470">
          <cell r="B470">
            <v>0</v>
          </cell>
          <cell r="C470" t="str">
            <v>7.3.4</v>
          </cell>
          <cell r="D470" t="str">
            <v>SICRO2</v>
          </cell>
          <cell r="E470" t="str">
            <v>4 S 06 110 02</v>
          </cell>
          <cell r="F470" t="str">
            <v>Sinalização horizontal termoplástica Amarela - áreas especiais</v>
          </cell>
          <cell r="G470">
            <v>91.7</v>
          </cell>
          <cell r="H470" t="str">
            <v>M2</v>
          </cell>
          <cell r="I470">
            <v>26.1</v>
          </cell>
          <cell r="J470">
            <v>26.1</v>
          </cell>
          <cell r="K470">
            <v>52.2</v>
          </cell>
          <cell r="L470">
            <v>20.67</v>
          </cell>
          <cell r="M470">
            <v>20.68</v>
          </cell>
          <cell r="N470">
            <v>41.35</v>
          </cell>
          <cell r="O470">
            <v>4786.74</v>
          </cell>
        </row>
        <row r="471">
          <cell r="B471">
            <v>0</v>
          </cell>
          <cell r="C471" t="str">
            <v>7.4</v>
          </cell>
          <cell r="D471">
            <v>0</v>
          </cell>
          <cell r="E471">
            <v>0</v>
          </cell>
          <cell r="F471" t="str">
            <v>Sinalização Viária Vertical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</row>
        <row r="472">
          <cell r="B472">
            <v>0</v>
          </cell>
          <cell r="C472" t="str">
            <v>7.4.1</v>
          </cell>
          <cell r="D472" t="str">
            <v>DAER</v>
          </cell>
          <cell r="E472">
            <v>7263</v>
          </cell>
          <cell r="F472" t="str">
            <v>Placa semi-refletiva Tipo I-A</v>
          </cell>
          <cell r="G472">
            <v>122.65</v>
          </cell>
          <cell r="H472" t="str">
            <v>M2</v>
          </cell>
          <cell r="I472">
            <v>120.60999999999999</v>
          </cell>
          <cell r="J472">
            <v>120.62</v>
          </cell>
          <cell r="K472">
            <v>241.23</v>
          </cell>
          <cell r="L472">
            <v>95.55</v>
          </cell>
          <cell r="M472">
            <v>95.55</v>
          </cell>
          <cell r="N472">
            <v>191.1</v>
          </cell>
          <cell r="O472">
            <v>29586.86</v>
          </cell>
        </row>
        <row r="473">
          <cell r="B473">
            <v>0</v>
          </cell>
          <cell r="C473" t="str">
            <v>7.4.2</v>
          </cell>
          <cell r="D473" t="str">
            <v>DAER</v>
          </cell>
          <cell r="E473">
            <v>7321</v>
          </cell>
          <cell r="F473" t="str">
            <v>SUPORTE METÁLICO D=2'' PAREDE 2mm 3,5m GALVANIZADO A FOGO (SUPORTE Nº1 OU 2)</v>
          </cell>
          <cell r="G473">
            <v>289</v>
          </cell>
          <cell r="H473" t="str">
            <v>UN</v>
          </cell>
          <cell r="I473">
            <v>107.21999999999998</v>
          </cell>
          <cell r="J473">
            <v>107.23</v>
          </cell>
          <cell r="K473">
            <v>214.45</v>
          </cell>
          <cell r="L473">
            <v>84.939999999999984</v>
          </cell>
          <cell r="M473">
            <v>84.95</v>
          </cell>
          <cell r="N473">
            <v>169.89</v>
          </cell>
          <cell r="O473">
            <v>61976.05</v>
          </cell>
        </row>
        <row r="474">
          <cell r="B474">
            <v>0</v>
          </cell>
          <cell r="C474" t="str">
            <v>7.4.3</v>
          </cell>
          <cell r="D474" t="str">
            <v xml:space="preserve"> DAER </v>
          </cell>
          <cell r="E474">
            <v>7318</v>
          </cell>
          <cell r="F474" t="str">
            <v>COLUNA METÁLICA D=6'' (L=6,0m) PAREDE 6,3mm GALVANIZADO A FOGO COM BRAÇO REFORÇADO D=4'' (L=4,5m) PAREDE 6,3mm (SUPORTE Nº 3)</v>
          </cell>
          <cell r="G474">
            <v>1</v>
          </cell>
          <cell r="H474" t="str">
            <v>UN</v>
          </cell>
          <cell r="I474">
            <v>1469.61</v>
          </cell>
          <cell r="J474">
            <v>1469.61</v>
          </cell>
          <cell r="K474">
            <v>2939.22</v>
          </cell>
          <cell r="L474">
            <v>1164.23</v>
          </cell>
          <cell r="M474">
            <v>1164.23</v>
          </cell>
          <cell r="N474">
            <v>2328.46</v>
          </cell>
          <cell r="O474">
            <v>2939.22</v>
          </cell>
        </row>
        <row r="475">
          <cell r="B475">
            <v>0</v>
          </cell>
          <cell r="C475" t="str">
            <v>7.4.4</v>
          </cell>
          <cell r="D475" t="str">
            <v>Composição</v>
          </cell>
          <cell r="E475" t="str">
            <v>ABR-002</v>
          </cell>
          <cell r="F475" t="str">
            <v>Suporte tipo Nº 4 - braquete e fita metálica  (instalação em postes existentes)</v>
          </cell>
          <cell r="G475">
            <v>123</v>
          </cell>
          <cell r="H475" t="str">
            <v>UN</v>
          </cell>
          <cell r="I475">
            <v>15.14</v>
          </cell>
          <cell r="J475">
            <v>15.14</v>
          </cell>
          <cell r="K475">
            <v>30.28</v>
          </cell>
          <cell r="L475">
            <v>11.998082904000002</v>
          </cell>
          <cell r="M475">
            <v>11.99</v>
          </cell>
          <cell r="N475">
            <v>23.988082904000002</v>
          </cell>
          <cell r="O475">
            <v>3724.44</v>
          </cell>
        </row>
        <row r="476">
          <cell r="B476">
            <v>0</v>
          </cell>
          <cell r="C476" t="str">
            <v>7.4.5</v>
          </cell>
          <cell r="D476" t="str">
            <v xml:space="preserve"> DAER </v>
          </cell>
          <cell r="E476">
            <v>7303</v>
          </cell>
          <cell r="F476" t="str">
            <v>Braço Curvo Metálico instalado em poste existente</v>
          </cell>
          <cell r="G476">
            <v>7</v>
          </cell>
          <cell r="H476" t="str">
            <v>UN</v>
          </cell>
          <cell r="I476">
            <v>663.31000000000006</v>
          </cell>
          <cell r="J476">
            <v>663.32</v>
          </cell>
          <cell r="K476">
            <v>1326.63</v>
          </cell>
          <cell r="L476">
            <v>525.48</v>
          </cell>
          <cell r="M476">
            <v>525.48</v>
          </cell>
          <cell r="N476">
            <v>1050.96</v>
          </cell>
          <cell r="O476">
            <v>9286.41</v>
          </cell>
        </row>
        <row r="477">
          <cell r="B477">
            <v>0</v>
          </cell>
          <cell r="C477" t="str">
            <v>7.5</v>
          </cell>
          <cell r="D477">
            <v>0</v>
          </cell>
          <cell r="E477">
            <v>0</v>
          </cell>
          <cell r="F477" t="str">
            <v>Sinalização Viária por Condução Ótica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</row>
        <row r="478">
          <cell r="B478">
            <v>0</v>
          </cell>
          <cell r="C478" t="str">
            <v>7.5.1</v>
          </cell>
          <cell r="D478" t="str">
            <v xml:space="preserve"> SICRO2 </v>
          </cell>
          <cell r="E478" t="str">
            <v>4 S 06 121 11</v>
          </cell>
          <cell r="F478" t="str">
            <v>Tachão bidirecional amarelo</v>
          </cell>
          <cell r="G478">
            <v>234</v>
          </cell>
          <cell r="H478" t="str">
            <v>UN</v>
          </cell>
          <cell r="I478">
            <v>23.37</v>
          </cell>
          <cell r="J478">
            <v>23.37</v>
          </cell>
          <cell r="K478">
            <v>46.74</v>
          </cell>
          <cell r="L478">
            <v>18.510000000000002</v>
          </cell>
          <cell r="M478">
            <v>18.52</v>
          </cell>
          <cell r="N478">
            <v>37.03</v>
          </cell>
          <cell r="O478">
            <v>10937.16</v>
          </cell>
        </row>
        <row r="479">
          <cell r="B479">
            <v>0</v>
          </cell>
          <cell r="C479" t="str">
            <v>7.5.2</v>
          </cell>
          <cell r="D479" t="str">
            <v xml:space="preserve"> SICRO2 </v>
          </cell>
          <cell r="E479" t="str">
            <v>4 S 06 120 01</v>
          </cell>
          <cell r="F479" t="str">
            <v>Tacha monodrirecional branco (espaçados a cada 8,0m)</v>
          </cell>
          <cell r="G479">
            <v>627</v>
          </cell>
          <cell r="H479" t="str">
            <v>UN</v>
          </cell>
          <cell r="I479">
            <v>8.33</v>
          </cell>
          <cell r="J479">
            <v>8.33</v>
          </cell>
          <cell r="K479">
            <v>16.66</v>
          </cell>
          <cell r="L479">
            <v>6.6</v>
          </cell>
          <cell r="M479">
            <v>6.6</v>
          </cell>
          <cell r="N479">
            <v>13.2</v>
          </cell>
          <cell r="O479">
            <v>10445.82</v>
          </cell>
        </row>
        <row r="480">
          <cell r="B480">
            <v>0</v>
          </cell>
          <cell r="C480" t="str">
            <v>7.6</v>
          </cell>
          <cell r="D480">
            <v>0</v>
          </cell>
          <cell r="E480">
            <v>0</v>
          </cell>
          <cell r="F480" t="str">
            <v>Sinalização da Ciclovia/Ciclofaixa - Horizontal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O480">
            <v>0</v>
          </cell>
        </row>
        <row r="481">
          <cell r="B481">
            <v>0</v>
          </cell>
          <cell r="C481" t="str">
            <v>7.6.1</v>
          </cell>
          <cell r="D481" t="str">
            <v>SICRO2</v>
          </cell>
          <cell r="E481" t="str">
            <v>4 S 06 110 02</v>
          </cell>
          <cell r="F481" t="str">
            <v>Sinalização horizontal termoplástica branca - áreas especiais</v>
          </cell>
          <cell r="G481">
            <v>493.36</v>
          </cell>
          <cell r="H481" t="str">
            <v>M2</v>
          </cell>
          <cell r="I481">
            <v>26.1</v>
          </cell>
          <cell r="J481">
            <v>26.1</v>
          </cell>
          <cell r="K481">
            <v>52.2</v>
          </cell>
          <cell r="L481">
            <v>20.67</v>
          </cell>
          <cell r="M481">
            <v>20.68</v>
          </cell>
          <cell r="N481">
            <v>41.35</v>
          </cell>
          <cell r="O481">
            <v>25753.39</v>
          </cell>
        </row>
        <row r="482">
          <cell r="B482">
            <v>0</v>
          </cell>
          <cell r="C482" t="str">
            <v>7.6.2</v>
          </cell>
          <cell r="D482" t="str">
            <v>SINAPI</v>
          </cell>
          <cell r="E482">
            <v>72947</v>
          </cell>
          <cell r="F482" t="str">
            <v>Sinalização horizontal acrílica branca</v>
          </cell>
          <cell r="G482">
            <v>97.94</v>
          </cell>
          <cell r="H482" t="str">
            <v>M2</v>
          </cell>
          <cell r="I482">
            <v>11.139999999999999</v>
          </cell>
          <cell r="J482">
            <v>11.15</v>
          </cell>
          <cell r="K482">
            <v>22.29</v>
          </cell>
          <cell r="L482">
            <v>8.83</v>
          </cell>
          <cell r="M482">
            <v>8.83</v>
          </cell>
          <cell r="N482">
            <v>17.66</v>
          </cell>
          <cell r="O482">
            <v>2183.08</v>
          </cell>
        </row>
        <row r="483">
          <cell r="B483">
            <v>0</v>
          </cell>
          <cell r="C483" t="str">
            <v>7.6.3</v>
          </cell>
          <cell r="D483" t="str">
            <v>SINAPI</v>
          </cell>
          <cell r="E483">
            <v>72947</v>
          </cell>
          <cell r="F483" t="str">
            <v>Sinalização horizontal acrílica amarela</v>
          </cell>
          <cell r="G483">
            <v>74.94</v>
          </cell>
          <cell r="H483" t="str">
            <v>M2</v>
          </cell>
          <cell r="I483">
            <v>11.139999999999999</v>
          </cell>
          <cell r="J483">
            <v>11.15</v>
          </cell>
          <cell r="K483">
            <v>22.29</v>
          </cell>
          <cell r="L483">
            <v>8.83</v>
          </cell>
          <cell r="M483">
            <v>8.83</v>
          </cell>
          <cell r="N483">
            <v>17.66</v>
          </cell>
          <cell r="O483">
            <v>1670.41</v>
          </cell>
        </row>
        <row r="484">
          <cell r="B484">
            <v>0</v>
          </cell>
          <cell r="C484" t="str">
            <v>7.6.4</v>
          </cell>
          <cell r="D484" t="str">
            <v>SINAPI</v>
          </cell>
          <cell r="E484">
            <v>72947</v>
          </cell>
          <cell r="F484" t="str">
            <v>Sinalização horizontal acrílica vermelha</v>
          </cell>
          <cell r="G484">
            <v>7769.25</v>
          </cell>
          <cell r="H484" t="str">
            <v>M2</v>
          </cell>
          <cell r="I484">
            <v>11.139999999999999</v>
          </cell>
          <cell r="J484">
            <v>11.15</v>
          </cell>
          <cell r="K484">
            <v>22.29</v>
          </cell>
          <cell r="L484">
            <v>8.83</v>
          </cell>
          <cell r="M484">
            <v>8.83</v>
          </cell>
          <cell r="N484">
            <v>17.66</v>
          </cell>
          <cell r="O484">
            <v>173176.58</v>
          </cell>
        </row>
        <row r="485">
          <cell r="B485">
            <v>0</v>
          </cell>
          <cell r="C485" t="str">
            <v>7.7</v>
          </cell>
          <cell r="D485">
            <v>0</v>
          </cell>
          <cell r="E485">
            <v>0</v>
          </cell>
          <cell r="F485" t="str">
            <v>Sinalização da Ciclovia/Ciclofaixa - Vertical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  <cell r="O485">
            <v>0</v>
          </cell>
        </row>
        <row r="486">
          <cell r="B486">
            <v>0</v>
          </cell>
          <cell r="C486" t="str">
            <v>7.7.1</v>
          </cell>
          <cell r="D486" t="str">
            <v xml:space="preserve"> DAER </v>
          </cell>
          <cell r="E486">
            <v>7263</v>
          </cell>
          <cell r="F486" t="str">
            <v>Placa Circular D=0,50m</v>
          </cell>
          <cell r="G486">
            <v>5.68</v>
          </cell>
          <cell r="H486" t="str">
            <v>M2</v>
          </cell>
          <cell r="I486">
            <v>120.60999999999999</v>
          </cell>
          <cell r="J486">
            <v>120.62</v>
          </cell>
          <cell r="K486">
            <v>241.23</v>
          </cell>
          <cell r="L486">
            <v>95.55</v>
          </cell>
          <cell r="M486">
            <v>95.55</v>
          </cell>
          <cell r="N486">
            <v>191.1</v>
          </cell>
          <cell r="O486">
            <v>1370.19</v>
          </cell>
        </row>
        <row r="487">
          <cell r="B487">
            <v>0</v>
          </cell>
          <cell r="C487" t="str">
            <v>7.7.2</v>
          </cell>
          <cell r="D487" t="str">
            <v xml:space="preserve"> DAER </v>
          </cell>
          <cell r="E487">
            <v>7263</v>
          </cell>
          <cell r="F487" t="str">
            <v>Placa Retangular 0,40x0,60m</v>
          </cell>
          <cell r="G487">
            <v>16.8</v>
          </cell>
          <cell r="H487" t="str">
            <v>M2</v>
          </cell>
          <cell r="I487">
            <v>120.60999999999999</v>
          </cell>
          <cell r="J487">
            <v>120.62</v>
          </cell>
          <cell r="K487">
            <v>241.23</v>
          </cell>
          <cell r="L487">
            <v>95.55</v>
          </cell>
          <cell r="M487">
            <v>95.55</v>
          </cell>
          <cell r="N487">
            <v>191.1</v>
          </cell>
          <cell r="O487">
            <v>4052.66</v>
          </cell>
        </row>
        <row r="488">
          <cell r="B488">
            <v>0</v>
          </cell>
          <cell r="C488" t="str">
            <v>7.7.3</v>
          </cell>
          <cell r="D488" t="str">
            <v>DAER</v>
          </cell>
          <cell r="E488">
            <v>7321</v>
          </cell>
          <cell r="F488" t="str">
            <v>Suporte metálico simples (Tipo S-1)</v>
          </cell>
          <cell r="G488">
            <v>85</v>
          </cell>
          <cell r="H488" t="str">
            <v>UN</v>
          </cell>
          <cell r="I488">
            <v>107.21999999999998</v>
          </cell>
          <cell r="J488">
            <v>107.23</v>
          </cell>
          <cell r="K488">
            <v>214.45</v>
          </cell>
          <cell r="L488">
            <v>84.939999999999984</v>
          </cell>
          <cell r="M488">
            <v>84.95</v>
          </cell>
          <cell r="N488">
            <v>169.89</v>
          </cell>
          <cell r="O488">
            <v>18228.25</v>
          </cell>
        </row>
        <row r="489">
          <cell r="B489">
            <v>0</v>
          </cell>
          <cell r="C489" t="str">
            <v>7.7.4</v>
          </cell>
          <cell r="D489" t="str">
            <v>Composição</v>
          </cell>
          <cell r="E489" t="str">
            <v>ABR-002</v>
          </cell>
          <cell r="F489" t="str">
            <v>Suporte metálico simples (Tipo S-2)</v>
          </cell>
          <cell r="G489">
            <v>14</v>
          </cell>
          <cell r="H489" t="str">
            <v>UN</v>
          </cell>
          <cell r="I489">
            <v>15.14</v>
          </cell>
          <cell r="J489">
            <v>15.14</v>
          </cell>
          <cell r="K489">
            <v>30.28</v>
          </cell>
          <cell r="L489">
            <v>11.998082904000002</v>
          </cell>
          <cell r="M489">
            <v>11.99</v>
          </cell>
          <cell r="N489">
            <v>23.988082904000002</v>
          </cell>
          <cell r="O489">
            <v>423.92</v>
          </cell>
        </row>
        <row r="490">
          <cell r="B490">
            <v>0</v>
          </cell>
          <cell r="C490" t="str">
            <v>7.8</v>
          </cell>
          <cell r="D490">
            <v>0</v>
          </cell>
          <cell r="E490">
            <v>0</v>
          </cell>
          <cell r="F490" t="str">
            <v xml:space="preserve">Remoção de Sinalização 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</row>
        <row r="491">
          <cell r="B491">
            <v>0</v>
          </cell>
          <cell r="C491" t="str">
            <v>7.8.1</v>
          </cell>
          <cell r="D491" t="str">
            <v>DAER</v>
          </cell>
          <cell r="E491">
            <v>7784</v>
          </cell>
          <cell r="F491" t="str">
            <v>REMOÇÃO PLACAS - um suporte</v>
          </cell>
          <cell r="G491">
            <v>104</v>
          </cell>
          <cell r="H491" t="str">
            <v>UN</v>
          </cell>
          <cell r="I491">
            <v>15.16</v>
          </cell>
          <cell r="J491">
            <v>15.16</v>
          </cell>
          <cell r="K491">
            <v>30.32</v>
          </cell>
          <cell r="L491">
            <v>12.01</v>
          </cell>
          <cell r="M491">
            <v>12.01</v>
          </cell>
          <cell r="N491">
            <v>24.02</v>
          </cell>
          <cell r="O491">
            <v>3153.28</v>
          </cell>
        </row>
        <row r="492">
          <cell r="B492">
            <v>0</v>
          </cell>
          <cell r="C492" t="str">
            <v>7.8.2</v>
          </cell>
          <cell r="D492" t="str">
            <v>DAER</v>
          </cell>
          <cell r="E492">
            <v>7785</v>
          </cell>
          <cell r="F492" t="str">
            <v>REMOÇÃO PLACAS - dois suportes ou braço projetado</v>
          </cell>
          <cell r="G492">
            <v>25</v>
          </cell>
          <cell r="H492" t="str">
            <v>UN</v>
          </cell>
          <cell r="I492">
            <v>30.32</v>
          </cell>
          <cell r="J492">
            <v>30.32</v>
          </cell>
          <cell r="K492">
            <v>60.64</v>
          </cell>
          <cell r="L492">
            <v>24.02</v>
          </cell>
          <cell r="M492">
            <v>24.02</v>
          </cell>
          <cell r="N492">
            <v>48.04</v>
          </cell>
          <cell r="O492">
            <v>1516</v>
          </cell>
        </row>
        <row r="493"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 t="str">
            <v>Subtotal de Sinalização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  <cell r="O493">
            <v>550599.94999999995</v>
          </cell>
        </row>
        <row r="494"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</row>
        <row r="495">
          <cell r="B495" t="str">
            <v>C.8</v>
          </cell>
          <cell r="C495">
            <v>0</v>
          </cell>
          <cell r="D495">
            <v>0</v>
          </cell>
          <cell r="E495">
            <v>0</v>
          </cell>
          <cell r="F495" t="str">
            <v>MOBILIÁRIO URBANO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</row>
        <row r="496">
          <cell r="B496">
            <v>0</v>
          </cell>
          <cell r="C496" t="str">
            <v>8.1</v>
          </cell>
          <cell r="D496" t="str">
            <v>Composição</v>
          </cell>
          <cell r="E496" t="str">
            <v>JAN-003</v>
          </cell>
          <cell r="F496" t="str">
            <v>Lixeiras plásticas padrão SQA, com suporte metalico</v>
          </cell>
          <cell r="G496">
            <v>121</v>
          </cell>
          <cell r="H496" t="str">
            <v>UN</v>
          </cell>
          <cell r="I496">
            <v>229.7</v>
          </cell>
          <cell r="J496">
            <v>229.7</v>
          </cell>
          <cell r="K496">
            <v>459.4</v>
          </cell>
          <cell r="L496">
            <v>181.97000000000006</v>
          </cell>
          <cell r="M496">
            <v>181.97</v>
          </cell>
          <cell r="N496">
            <v>363.94000000000005</v>
          </cell>
          <cell r="O496">
            <v>55587.4</v>
          </cell>
        </row>
        <row r="497">
          <cell r="B497">
            <v>0</v>
          </cell>
          <cell r="C497" t="str">
            <v>8.2</v>
          </cell>
          <cell r="D497" t="str">
            <v>Composição</v>
          </cell>
          <cell r="E497" t="str">
            <v>JAN-004</v>
          </cell>
          <cell r="F497" t="str">
            <v>Banco metal/madeira, sem encosto 40x160cm, uso externo (mobiliário urbano)</v>
          </cell>
          <cell r="G497">
            <v>140</v>
          </cell>
          <cell r="H497" t="str">
            <v>UN</v>
          </cell>
          <cell r="I497">
            <v>678.35</v>
          </cell>
          <cell r="J497">
            <v>678.36</v>
          </cell>
          <cell r="K497">
            <v>1356.71</v>
          </cell>
          <cell r="L497">
            <v>537.39</v>
          </cell>
          <cell r="M497">
            <v>537.4</v>
          </cell>
          <cell r="N497">
            <v>1074.79</v>
          </cell>
          <cell r="O497">
            <v>189939.4</v>
          </cell>
        </row>
        <row r="498">
          <cell r="B498">
            <v>0</v>
          </cell>
          <cell r="C498" t="str">
            <v>8.3</v>
          </cell>
          <cell r="D498" t="str">
            <v>Composição</v>
          </cell>
          <cell r="E498" t="str">
            <v>JAN-005</v>
          </cell>
          <cell r="F498" t="str">
            <v>Frades em concreto</v>
          </cell>
          <cell r="G498">
            <v>35</v>
          </cell>
          <cell r="H498" t="str">
            <v>UN</v>
          </cell>
          <cell r="I498">
            <v>79.75</v>
          </cell>
          <cell r="J498">
            <v>79.75</v>
          </cell>
          <cell r="K498">
            <v>159.5</v>
          </cell>
          <cell r="L498">
            <v>63.18</v>
          </cell>
          <cell r="M498">
            <v>63.18</v>
          </cell>
          <cell r="N498">
            <v>126.36</v>
          </cell>
          <cell r="O498">
            <v>5582.5</v>
          </cell>
        </row>
        <row r="499">
          <cell r="B499">
            <v>0</v>
          </cell>
          <cell r="C499" t="str">
            <v>8.4</v>
          </cell>
          <cell r="D499" t="str">
            <v>Composição</v>
          </cell>
          <cell r="E499" t="str">
            <v>JUN-011</v>
          </cell>
          <cell r="F499" t="str">
            <v>ABRIGO TIPO II - Abrigo metálico para parada de ônibus
com assentos, com fechamentos em vidro temperado (passeio &gt; 3,2m)</v>
          </cell>
          <cell r="G499">
            <v>20</v>
          </cell>
          <cell r="H499" t="str">
            <v>UN</v>
          </cell>
          <cell r="I499">
            <v>7956.5599999999995</v>
          </cell>
          <cell r="J499">
            <v>7956.57</v>
          </cell>
          <cell r="K499">
            <v>15913.13</v>
          </cell>
          <cell r="L499">
            <v>6303.224830000001</v>
          </cell>
          <cell r="M499">
            <v>6303.23</v>
          </cell>
          <cell r="N499">
            <v>12606.454830000001</v>
          </cell>
          <cell r="O499">
            <v>318262.59999999998</v>
          </cell>
        </row>
        <row r="500">
          <cell r="B500">
            <v>0</v>
          </cell>
          <cell r="C500" t="str">
            <v>8.5</v>
          </cell>
          <cell r="D500" t="str">
            <v>Composição</v>
          </cell>
          <cell r="E500" t="str">
            <v>JUN-011.1</v>
          </cell>
          <cell r="F500" t="str">
            <v>ABRIGO TIPO I - Abrigo metálico para parada de ônibus
sem assentos e sem fechamentos laterais ou posteriores (passeio &lt; 3,2m)</v>
          </cell>
          <cell r="G500">
            <v>7</v>
          </cell>
          <cell r="H500" t="str">
            <v>UN</v>
          </cell>
          <cell r="I500">
            <v>5840.36</v>
          </cell>
          <cell r="J500">
            <v>5840.37</v>
          </cell>
          <cell r="K500">
            <v>11680.73</v>
          </cell>
          <cell r="L500">
            <v>4626.7625373999999</v>
          </cell>
          <cell r="M500">
            <v>4626.7700000000004</v>
          </cell>
          <cell r="N500">
            <v>9253.5325374000004</v>
          </cell>
          <cell r="O500">
            <v>81765.11</v>
          </cell>
        </row>
        <row r="501">
          <cell r="B501">
            <v>0</v>
          </cell>
          <cell r="C501" t="str">
            <v>8.6</v>
          </cell>
          <cell r="D501" t="str">
            <v>Composição</v>
          </cell>
          <cell r="E501" t="str">
            <v>JUN-001</v>
          </cell>
          <cell r="F501" t="str">
            <v>Bicicletário em tubo em aço galvanizado  2" - fornecimento e instalação</v>
          </cell>
          <cell r="G501">
            <v>100</v>
          </cell>
          <cell r="H501" t="str">
            <v>UN</v>
          </cell>
          <cell r="I501">
            <v>98.13</v>
          </cell>
          <cell r="J501">
            <v>98.13</v>
          </cell>
          <cell r="K501">
            <v>196.26</v>
          </cell>
          <cell r="L501">
            <v>77.738985999999997</v>
          </cell>
          <cell r="M501">
            <v>77.739999999999995</v>
          </cell>
          <cell r="N501">
            <v>155.47898599999999</v>
          </cell>
          <cell r="O501">
            <v>19626</v>
          </cell>
        </row>
        <row r="502"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 t="str">
            <v>Subtotal de Mobiliário Urbano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670763.00999999989</v>
          </cell>
        </row>
        <row r="503">
          <cell r="B503">
            <v>0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</row>
        <row r="504">
          <cell r="B504" t="str">
            <v>C.9</v>
          </cell>
          <cell r="C504">
            <v>0</v>
          </cell>
          <cell r="D504" t="str">
            <v>FONTE</v>
          </cell>
          <cell r="E504" t="str">
            <v>CÓDIGO</v>
          </cell>
          <cell r="F504" t="str">
            <v>PAISAGISMO / URBANIZAÇÃO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  <cell r="O504">
            <v>0</v>
          </cell>
        </row>
        <row r="505">
          <cell r="B505">
            <v>0</v>
          </cell>
          <cell r="C505" t="str">
            <v>9.1</v>
          </cell>
          <cell r="D505" t="str">
            <v>SINAPI</v>
          </cell>
          <cell r="E505">
            <v>85180</v>
          </cell>
          <cell r="F505" t="str">
            <v>Plantio de grama</v>
          </cell>
          <cell r="G505">
            <v>1666</v>
          </cell>
          <cell r="H505" t="str">
            <v>M2</v>
          </cell>
          <cell r="I505">
            <v>10.050000000000001</v>
          </cell>
          <cell r="J505">
            <v>10.050000000000001</v>
          </cell>
          <cell r="K505">
            <v>20.100000000000001</v>
          </cell>
          <cell r="L505">
            <v>7.96</v>
          </cell>
          <cell r="M505">
            <v>7.96</v>
          </cell>
          <cell r="N505">
            <v>15.92</v>
          </cell>
          <cell r="O505">
            <v>33486.6</v>
          </cell>
        </row>
        <row r="506">
          <cell r="B506">
            <v>0</v>
          </cell>
          <cell r="C506" t="str">
            <v>9.2</v>
          </cell>
          <cell r="D506" t="str">
            <v>SINAPI</v>
          </cell>
          <cell r="E506">
            <v>85335</v>
          </cell>
          <cell r="F506" t="str">
            <v>Retirada de meio fio c/ empilhamento s/ remoção</v>
          </cell>
          <cell r="G506">
            <v>991.91</v>
          </cell>
          <cell r="H506" t="str">
            <v>M</v>
          </cell>
          <cell r="I506">
            <v>3.5</v>
          </cell>
          <cell r="J506">
            <v>3.51</v>
          </cell>
          <cell r="K506">
            <v>7.01</v>
          </cell>
          <cell r="L506">
            <v>2.77</v>
          </cell>
          <cell r="M506">
            <v>2.78</v>
          </cell>
          <cell r="N506">
            <v>5.55</v>
          </cell>
          <cell r="O506">
            <v>6953.29</v>
          </cell>
        </row>
        <row r="507">
          <cell r="B507">
            <v>0</v>
          </cell>
          <cell r="C507" t="str">
            <v>9.3</v>
          </cell>
          <cell r="D507" t="str">
            <v>Composição</v>
          </cell>
          <cell r="E507" t="str">
            <v>OUT-003</v>
          </cell>
          <cell r="F507" t="str">
            <v>Reassentamento de meio fio, incluindo escavação</v>
          </cell>
          <cell r="G507">
            <v>443.23</v>
          </cell>
          <cell r="H507" t="str">
            <v>M</v>
          </cell>
          <cell r="I507">
            <v>5.8100000000000005</v>
          </cell>
          <cell r="J507">
            <v>5.82</v>
          </cell>
          <cell r="K507">
            <v>11.63</v>
          </cell>
          <cell r="L507">
            <v>4.6017000000000001</v>
          </cell>
          <cell r="M507">
            <v>4.6100000000000003</v>
          </cell>
          <cell r="N507">
            <v>9.2117000000000004</v>
          </cell>
          <cell r="O507">
            <v>5154.76</v>
          </cell>
        </row>
        <row r="508">
          <cell r="B508">
            <v>0</v>
          </cell>
          <cell r="C508" t="str">
            <v>9.4</v>
          </cell>
          <cell r="D508" t="str">
            <v>SINAPI</v>
          </cell>
          <cell r="E508">
            <v>72881</v>
          </cell>
          <cell r="F508" t="str">
            <v>Transporte local com caminhão basculante - Bota-fora - DMT = 8,43km</v>
          </cell>
          <cell r="G508">
            <v>600.89</v>
          </cell>
          <cell r="H508" t="str">
            <v>M3XKM</v>
          </cell>
          <cell r="I508">
            <v>0.7</v>
          </cell>
          <cell r="J508">
            <v>0.7</v>
          </cell>
          <cell r="K508">
            <v>1.4</v>
          </cell>
          <cell r="L508">
            <v>0.55000000000000004</v>
          </cell>
          <cell r="M508">
            <v>0.56000000000000005</v>
          </cell>
          <cell r="N508">
            <v>1.1100000000000001</v>
          </cell>
          <cell r="O508">
            <v>841.25</v>
          </cell>
        </row>
        <row r="509">
          <cell r="B509">
            <v>0</v>
          </cell>
          <cell r="C509" t="str">
            <v>9.5</v>
          </cell>
          <cell r="D509" t="str">
            <v>SINAPI</v>
          </cell>
          <cell r="E509" t="str">
            <v>74223/001</v>
          </cell>
          <cell r="F509" t="str">
            <v>Meio-fio pré-moldado (novo)</v>
          </cell>
          <cell r="G509">
            <v>7219.5</v>
          </cell>
          <cell r="H509" t="str">
            <v>M</v>
          </cell>
          <cell r="I509">
            <v>24.159999999999997</v>
          </cell>
          <cell r="J509">
            <v>24.17</v>
          </cell>
          <cell r="K509">
            <v>48.33</v>
          </cell>
          <cell r="L509">
            <v>19.14</v>
          </cell>
          <cell r="M509">
            <v>19.149999999999999</v>
          </cell>
          <cell r="N509">
            <v>38.29</v>
          </cell>
          <cell r="O509">
            <v>348918.44</v>
          </cell>
        </row>
        <row r="510">
          <cell r="B510">
            <v>0</v>
          </cell>
          <cell r="C510" t="str">
            <v>9.6</v>
          </cell>
          <cell r="D510" t="str">
            <v>SINAPI</v>
          </cell>
          <cell r="E510">
            <v>72967</v>
          </cell>
          <cell r="F510" t="str">
            <v>Meio-fio pré-moldado, para ciclovia</v>
          </cell>
          <cell r="G510">
            <v>6825.4</v>
          </cell>
          <cell r="H510" t="str">
            <v>M</v>
          </cell>
          <cell r="I510">
            <v>18.760000000000002</v>
          </cell>
          <cell r="J510">
            <v>18.760000000000002</v>
          </cell>
          <cell r="K510">
            <v>37.520000000000003</v>
          </cell>
          <cell r="L510">
            <v>14.86</v>
          </cell>
          <cell r="M510">
            <v>14.86</v>
          </cell>
          <cell r="N510">
            <v>29.72</v>
          </cell>
          <cell r="O510">
            <v>256089.01</v>
          </cell>
        </row>
        <row r="511">
          <cell r="B511">
            <v>0</v>
          </cell>
          <cell r="C511" t="str">
            <v>9.7</v>
          </cell>
          <cell r="D511">
            <v>0</v>
          </cell>
          <cell r="E511">
            <v>0</v>
          </cell>
          <cell r="F511" t="str">
            <v>Acessibilidade - piso tátil e rampas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</row>
        <row r="512">
          <cell r="B512">
            <v>0</v>
          </cell>
          <cell r="C512" t="str">
            <v>9.7.1</v>
          </cell>
          <cell r="D512" t="str">
            <v>DAER**</v>
          </cell>
          <cell r="E512">
            <v>15007</v>
          </cell>
          <cell r="F512" t="str">
            <v>Remoção de passeio para implantação das rampas de acessibilidade</v>
          </cell>
          <cell r="G512">
            <v>392</v>
          </cell>
          <cell r="H512" t="str">
            <v>M2</v>
          </cell>
          <cell r="I512">
            <v>2.4199999999999995</v>
          </cell>
          <cell r="J512">
            <v>2.4300000000000002</v>
          </cell>
          <cell r="K512">
            <v>4.8499999999999996</v>
          </cell>
          <cell r="L512">
            <v>1.92</v>
          </cell>
          <cell r="M512">
            <v>1.92</v>
          </cell>
          <cell r="N512">
            <v>3.84</v>
          </cell>
          <cell r="O512">
            <v>1901.2</v>
          </cell>
        </row>
        <row r="513">
          <cell r="B513">
            <v>0</v>
          </cell>
          <cell r="C513" t="str">
            <v>9.7.2</v>
          </cell>
          <cell r="D513" t="str">
            <v>DAER**</v>
          </cell>
          <cell r="E513">
            <v>15007</v>
          </cell>
          <cell r="F513" t="str">
            <v>Remoção de passeio para colocação do piso tátil</v>
          </cell>
          <cell r="G513">
            <v>2438.8000000000002</v>
          </cell>
          <cell r="H513" t="str">
            <v>M2</v>
          </cell>
          <cell r="I513">
            <v>2.4199999999999995</v>
          </cell>
          <cell r="J513">
            <v>2.4300000000000002</v>
          </cell>
          <cell r="K513">
            <v>4.8499999999999996</v>
          </cell>
          <cell r="L513">
            <v>1.92</v>
          </cell>
          <cell r="M513">
            <v>1.92</v>
          </cell>
          <cell r="N513">
            <v>3.84</v>
          </cell>
          <cell r="O513">
            <v>11828.18</v>
          </cell>
        </row>
        <row r="514">
          <cell r="B514">
            <v>0</v>
          </cell>
          <cell r="C514" t="str">
            <v>9.7.3</v>
          </cell>
          <cell r="D514" t="str">
            <v>Composição</v>
          </cell>
          <cell r="E514" t="str">
            <v>MAI-002T</v>
          </cell>
          <cell r="F514" t="str">
            <v>Pavimentação das rampas de acessibilidade em concreto 20 MPa  e=5,0 cm, lastro de brita e=10 cm, inclusive transporte</v>
          </cell>
          <cell r="G514">
            <v>392</v>
          </cell>
          <cell r="H514" t="str">
            <v>M2</v>
          </cell>
          <cell r="I514">
            <v>28.43</v>
          </cell>
          <cell r="J514">
            <v>28.43</v>
          </cell>
          <cell r="K514">
            <v>56.86</v>
          </cell>
          <cell r="L514">
            <v>22.523999999999997</v>
          </cell>
          <cell r="M514">
            <v>22.52</v>
          </cell>
          <cell r="N514">
            <v>45.043999999999997</v>
          </cell>
          <cell r="O514">
            <v>22289.119999999999</v>
          </cell>
        </row>
        <row r="515">
          <cell r="B515">
            <v>0</v>
          </cell>
          <cell r="C515" t="str">
            <v>9.7.4</v>
          </cell>
          <cell r="D515" t="str">
            <v>Composição</v>
          </cell>
          <cell r="E515" t="str">
            <v>JAN-002</v>
          </cell>
          <cell r="F515" t="str">
            <v>Fornecimento e colocação de piso tátil de alerta em placa cimentícia de alta resistência (25x25cm), espessura 2,0cm</v>
          </cell>
          <cell r="G515">
            <v>2438.8000000000002</v>
          </cell>
          <cell r="H515" t="str">
            <v>M2</v>
          </cell>
          <cell r="I515">
            <v>64.13000000000001</v>
          </cell>
          <cell r="J515">
            <v>64.14</v>
          </cell>
          <cell r="K515">
            <v>128.27000000000001</v>
          </cell>
          <cell r="L515">
            <v>50.81</v>
          </cell>
          <cell r="M515">
            <v>50.81</v>
          </cell>
          <cell r="N515">
            <v>101.62</v>
          </cell>
          <cell r="O515">
            <v>312824.88</v>
          </cell>
        </row>
        <row r="516">
          <cell r="B516">
            <v>0</v>
          </cell>
          <cell r="C516" t="str">
            <v>9.7.5</v>
          </cell>
          <cell r="D516" t="str">
            <v>SINAPI</v>
          </cell>
          <cell r="E516">
            <v>72881</v>
          </cell>
          <cell r="F516" t="str">
            <v>Transporte local com caminhão basculante - Bota-fora - DMT = 8,43km</v>
          </cell>
          <cell r="G516">
            <v>1722.32</v>
          </cell>
          <cell r="H516" t="str">
            <v>M3XKM</v>
          </cell>
          <cell r="I516">
            <v>0.7</v>
          </cell>
          <cell r="J516">
            <v>0.7</v>
          </cell>
          <cell r="K516">
            <v>1.4</v>
          </cell>
          <cell r="L516">
            <v>0.55000000000000004</v>
          </cell>
          <cell r="M516">
            <v>0.56000000000000005</v>
          </cell>
          <cell r="N516">
            <v>1.1100000000000001</v>
          </cell>
          <cell r="O516">
            <v>2411.25</v>
          </cell>
        </row>
        <row r="517"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 t="str">
            <v>Subtotal de Paisagismo / Urbanização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1002697.9800000001</v>
          </cell>
        </row>
        <row r="518">
          <cell r="B518">
            <v>0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</row>
        <row r="519">
          <cell r="B519" t="str">
            <v>C.10</v>
          </cell>
          <cell r="C519">
            <v>0</v>
          </cell>
          <cell r="D519" t="str">
            <v>FONTE</v>
          </cell>
          <cell r="E519" t="str">
            <v>CÓDIGO</v>
          </cell>
          <cell r="F519" t="str">
            <v>ILUMINAÇÃO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</row>
        <row r="520">
          <cell r="B520">
            <v>0</v>
          </cell>
          <cell r="C520" t="str">
            <v>10.1</v>
          </cell>
          <cell r="D520" t="str">
            <v>Composição</v>
          </cell>
          <cell r="E520" t="str">
            <v>OUT-002.2</v>
          </cell>
          <cell r="F520" t="str">
            <v>Remanejo de Poste e Rede Elétrica, com poste de concreto h=9,0m, sem transformador</v>
          </cell>
          <cell r="G520">
            <v>1</v>
          </cell>
          <cell r="H520" t="str">
            <v>UN</v>
          </cell>
          <cell r="I520">
            <v>3385.35</v>
          </cell>
          <cell r="J520">
            <v>3385.35</v>
          </cell>
          <cell r="K520">
            <v>6770.7</v>
          </cell>
          <cell r="L520">
            <v>2681.8905000000009</v>
          </cell>
          <cell r="M520">
            <v>2681.89</v>
          </cell>
          <cell r="N520">
            <v>5363.7805000000008</v>
          </cell>
          <cell r="O520">
            <v>6770.7</v>
          </cell>
        </row>
        <row r="521">
          <cell r="B521">
            <v>0</v>
          </cell>
          <cell r="C521" t="str">
            <v>10.2</v>
          </cell>
          <cell r="D521" t="str">
            <v>Composição</v>
          </cell>
          <cell r="E521" t="str">
            <v>OUT-002.3</v>
          </cell>
          <cell r="F521" t="str">
            <v>Remanejo de Poste e Rede Elétrica, com poste de concreto h=11,0m, sem transformador</v>
          </cell>
          <cell r="G521">
            <v>1</v>
          </cell>
          <cell r="H521" t="str">
            <v>UN</v>
          </cell>
          <cell r="I521">
            <v>4117.3500000000004</v>
          </cell>
          <cell r="J521">
            <v>4117.3500000000004</v>
          </cell>
          <cell r="K521">
            <v>8234.7000000000007</v>
          </cell>
          <cell r="L521">
            <v>3261.7804999999998</v>
          </cell>
          <cell r="M521">
            <v>3261.79</v>
          </cell>
          <cell r="N521">
            <v>6523.5704999999998</v>
          </cell>
          <cell r="O521">
            <v>8234.7000000000007</v>
          </cell>
        </row>
        <row r="522">
          <cell r="B522">
            <v>0</v>
          </cell>
          <cell r="C522" t="str">
            <v>10.3</v>
          </cell>
          <cell r="D522" t="str">
            <v>Composição</v>
          </cell>
          <cell r="E522" t="str">
            <v>OUT-002.4</v>
          </cell>
          <cell r="F522" t="str">
            <v>Remanejo de Poste Estaiado, sem rede elétrica, com poste de concreto de 9,0m ou 11,0m</v>
          </cell>
          <cell r="G522">
            <v>1</v>
          </cell>
          <cell r="H522" t="str">
            <v>UN</v>
          </cell>
          <cell r="I522">
            <v>2487.96</v>
          </cell>
          <cell r="J522">
            <v>2487.96</v>
          </cell>
          <cell r="K522">
            <v>4975.92</v>
          </cell>
          <cell r="L522">
            <v>1970.9704999999999</v>
          </cell>
          <cell r="M522">
            <v>1970.98</v>
          </cell>
          <cell r="N522">
            <v>3941.9504999999999</v>
          </cell>
          <cell r="O522">
            <v>4975.92</v>
          </cell>
        </row>
        <row r="523"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 t="str">
            <v>Subtotal de Iluminação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  <cell r="O523">
            <v>19981.32</v>
          </cell>
        </row>
        <row r="524"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  <cell r="O524">
            <v>0</v>
          </cell>
        </row>
        <row r="525">
          <cell r="B525" t="str">
            <v>C.11</v>
          </cell>
          <cell r="C525">
            <v>0</v>
          </cell>
          <cell r="D525" t="str">
            <v>FONTE</v>
          </cell>
          <cell r="E525" t="str">
            <v>CÓDIGO</v>
          </cell>
          <cell r="F525" t="str">
            <v>ENSAIOS TECNOLÓGICOS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</row>
        <row r="526">
          <cell r="B526">
            <v>0</v>
          </cell>
          <cell r="C526" t="str">
            <v>11.1</v>
          </cell>
          <cell r="D526" t="str">
            <v>SINAPI</v>
          </cell>
          <cell r="E526" t="str">
            <v>73900/001</v>
          </cell>
          <cell r="F526" t="str">
            <v xml:space="preserve">ENSAIOS DE IMPRIMACAO - ASFALTO DILUIDO </v>
          </cell>
          <cell r="G526">
            <v>15964</v>
          </cell>
          <cell r="H526" t="str">
            <v>M2</v>
          </cell>
          <cell r="I526">
            <v>0.02</v>
          </cell>
          <cell r="J526">
            <v>0.02</v>
          </cell>
          <cell r="K526">
            <v>0.04</v>
          </cell>
          <cell r="L526">
            <v>9.9999999999999985E-3</v>
          </cell>
          <cell r="M526">
            <v>0.02</v>
          </cell>
          <cell r="N526">
            <v>0.03</v>
          </cell>
          <cell r="O526">
            <v>638.55999999999995</v>
          </cell>
        </row>
        <row r="527">
          <cell r="B527">
            <v>0</v>
          </cell>
          <cell r="C527" t="str">
            <v>11.2</v>
          </cell>
          <cell r="D527" t="str">
            <v>SINAPI</v>
          </cell>
          <cell r="E527">
            <v>74259</v>
          </cell>
          <cell r="F527" t="str">
            <v>ENSAIOS DE PINTURA DE LIGAÇÃO</v>
          </cell>
          <cell r="G527">
            <v>83014</v>
          </cell>
          <cell r="H527" t="str">
            <v>M2</v>
          </cell>
          <cell r="I527">
            <v>9.9999999999999985E-3</v>
          </cell>
          <cell r="J527">
            <v>0.02</v>
          </cell>
          <cell r="K527">
            <v>0.03</v>
          </cell>
          <cell r="L527">
            <v>0.01</v>
          </cell>
          <cell r="M527">
            <v>0.01</v>
          </cell>
          <cell r="N527">
            <v>0.02</v>
          </cell>
          <cell r="O527">
            <v>2490.42</v>
          </cell>
        </row>
        <row r="528">
          <cell r="B528">
            <v>0</v>
          </cell>
          <cell r="C528" t="str">
            <v>11.3</v>
          </cell>
          <cell r="D528" t="str">
            <v>SINAPI</v>
          </cell>
          <cell r="E528" t="str">
            <v>73900/012</v>
          </cell>
          <cell r="F528" t="str">
            <v xml:space="preserve">ENSAIOS DE CONCRETO ASFÁLTICO </v>
          </cell>
          <cell r="G528">
            <v>1748.3520000000001</v>
          </cell>
          <cell r="H528" t="str">
            <v>T</v>
          </cell>
          <cell r="I528">
            <v>18.3</v>
          </cell>
          <cell r="J528">
            <v>18.309999999999999</v>
          </cell>
          <cell r="K528">
            <v>36.61</v>
          </cell>
          <cell r="L528">
            <v>14.5</v>
          </cell>
          <cell r="M528">
            <v>14.5</v>
          </cell>
          <cell r="N528">
            <v>29</v>
          </cell>
          <cell r="O528">
            <v>64007.17</v>
          </cell>
        </row>
        <row r="529">
          <cell r="B529">
            <v>0</v>
          </cell>
          <cell r="C529" t="str">
            <v>11.4</v>
          </cell>
          <cell r="D529" t="str">
            <v>SINAPI</v>
          </cell>
          <cell r="E529" t="str">
            <v>74022/010</v>
          </cell>
          <cell r="F529" t="str">
            <v>ENSAIO DE COMPACTACAO - AMOSTRAS NÃO TRABALHADAS - ENERGIA NORMAL - SOLOS</v>
          </cell>
          <cell r="G529">
            <v>36</v>
          </cell>
          <cell r="H529" t="str">
            <v>UN</v>
          </cell>
          <cell r="I529">
            <v>55.32</v>
          </cell>
          <cell r="J529">
            <v>55.32</v>
          </cell>
          <cell r="K529">
            <v>110.64</v>
          </cell>
          <cell r="L529">
            <v>43.820000000000007</v>
          </cell>
          <cell r="M529">
            <v>43.83</v>
          </cell>
          <cell r="N529">
            <v>87.65</v>
          </cell>
          <cell r="O529">
            <v>3983.04</v>
          </cell>
        </row>
        <row r="530">
          <cell r="B530">
            <v>0</v>
          </cell>
          <cell r="C530" t="str">
            <v>11.5</v>
          </cell>
          <cell r="D530" t="str">
            <v>SINAPI</v>
          </cell>
          <cell r="E530" t="str">
            <v>74022/013</v>
          </cell>
          <cell r="F530" t="str">
            <v xml:space="preserve">ENSAIO DE COMPACTACAO - AMOSTRAS TRABALHADAS - SOLOS </v>
          </cell>
          <cell r="G530">
            <v>72</v>
          </cell>
          <cell r="H530" t="str">
            <v>UN</v>
          </cell>
          <cell r="I530">
            <v>58.23</v>
          </cell>
          <cell r="J530">
            <v>58.24</v>
          </cell>
          <cell r="K530">
            <v>116.47</v>
          </cell>
          <cell r="L530">
            <v>46.129999999999995</v>
          </cell>
          <cell r="M530">
            <v>46.14</v>
          </cell>
          <cell r="N530">
            <v>92.27</v>
          </cell>
          <cell r="O530">
            <v>8385.84</v>
          </cell>
        </row>
        <row r="531">
          <cell r="B531">
            <v>0</v>
          </cell>
          <cell r="C531" t="str">
            <v>11.6</v>
          </cell>
          <cell r="D531" t="str">
            <v>SINAPI</v>
          </cell>
          <cell r="E531" t="str">
            <v>74022/019</v>
          </cell>
          <cell r="F531" t="str">
            <v>ENSAIO DE INDICE DE SUPORTE CALIFORNIA - AMOSTRAS NÃO TRABALHADAS - ENERGIA NORMAL - SOLOS</v>
          </cell>
          <cell r="G531">
            <v>36</v>
          </cell>
          <cell r="H531" t="str">
            <v>UN</v>
          </cell>
          <cell r="I531">
            <v>66.97</v>
          </cell>
          <cell r="J531">
            <v>66.97</v>
          </cell>
          <cell r="K531">
            <v>133.94</v>
          </cell>
          <cell r="L531">
            <v>53.05</v>
          </cell>
          <cell r="M531">
            <v>53.06</v>
          </cell>
          <cell r="N531">
            <v>106.11</v>
          </cell>
          <cell r="O531">
            <v>4821.84</v>
          </cell>
        </row>
        <row r="532">
          <cell r="B532">
            <v>0</v>
          </cell>
          <cell r="C532" t="str">
            <v>11.7</v>
          </cell>
          <cell r="D532" t="str">
            <v>SINAPI</v>
          </cell>
          <cell r="E532" t="str">
            <v>74022/038</v>
          </cell>
          <cell r="F532" t="str">
            <v xml:space="preserve">ENSAIO DE EXPANSIBILIDADE - SOLOS </v>
          </cell>
          <cell r="G532">
            <v>36</v>
          </cell>
          <cell r="H532" t="str">
            <v>UN</v>
          </cell>
          <cell r="I532">
            <v>42.22</v>
          </cell>
          <cell r="J532">
            <v>42.22</v>
          </cell>
          <cell r="K532">
            <v>84.44</v>
          </cell>
          <cell r="L532">
            <v>33.44</v>
          </cell>
          <cell r="M532">
            <v>33.450000000000003</v>
          </cell>
          <cell r="N532">
            <v>66.89</v>
          </cell>
          <cell r="O532">
            <v>3039.84</v>
          </cell>
        </row>
        <row r="533">
          <cell r="B533">
            <v>0</v>
          </cell>
          <cell r="C533" t="str">
            <v>11.8</v>
          </cell>
          <cell r="D533" t="str">
            <v>SINAPI</v>
          </cell>
          <cell r="E533" t="str">
            <v>74022/011</v>
          </cell>
          <cell r="F533" t="str">
            <v>ENSAIO DE COMPACTACAO - AMOSTRAS NÃO TRABALHADAS - ENERGIA INTERMEDIÁRIA - SOLOS</v>
          </cell>
          <cell r="G533">
            <v>36</v>
          </cell>
          <cell r="H533" t="str">
            <v>UN</v>
          </cell>
          <cell r="I533">
            <v>84.44</v>
          </cell>
          <cell r="J533">
            <v>84.44</v>
          </cell>
          <cell r="K533">
            <v>168.88</v>
          </cell>
          <cell r="L533">
            <v>66.889999999999986</v>
          </cell>
          <cell r="M533">
            <v>66.900000000000006</v>
          </cell>
          <cell r="N533">
            <v>133.79</v>
          </cell>
          <cell r="O533">
            <v>6079.68</v>
          </cell>
        </row>
        <row r="534">
          <cell r="B534">
            <v>0</v>
          </cell>
          <cell r="C534">
            <v>0</v>
          </cell>
          <cell r="D534">
            <v>0</v>
          </cell>
          <cell r="E534">
            <v>0</v>
          </cell>
          <cell r="F534" t="str">
            <v>Subtotal de Ensaios Tecnológicos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93446.389999999985</v>
          </cell>
        </row>
        <row r="535">
          <cell r="B535">
            <v>0</v>
          </cell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  <cell r="O535">
            <v>0</v>
          </cell>
        </row>
        <row r="536">
          <cell r="B536" t="str">
            <v>C.12</v>
          </cell>
          <cell r="C536">
            <v>0</v>
          </cell>
          <cell r="D536" t="str">
            <v>FONTE</v>
          </cell>
          <cell r="E536" t="str">
            <v>CÓDIGO</v>
          </cell>
          <cell r="F536" t="str">
            <v>LIMPEZA E ARREMATES FINAIS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  <cell r="M536">
            <v>0</v>
          </cell>
          <cell r="N536">
            <v>0</v>
          </cell>
          <cell r="O536">
            <v>0</v>
          </cell>
        </row>
        <row r="537">
          <cell r="B537">
            <v>0</v>
          </cell>
          <cell r="C537" t="str">
            <v>12.1</v>
          </cell>
          <cell r="D537" t="str">
            <v>SINAPI</v>
          </cell>
          <cell r="E537">
            <v>9537</v>
          </cell>
          <cell r="F537" t="str">
            <v xml:space="preserve">LIMPEZA FINAL DA OBRA </v>
          </cell>
          <cell r="G537">
            <v>68153</v>
          </cell>
          <cell r="H537" t="str">
            <v>M2</v>
          </cell>
          <cell r="I537">
            <v>1.17</v>
          </cell>
          <cell r="J537">
            <v>1.17</v>
          </cell>
          <cell r="K537">
            <v>2.34</v>
          </cell>
          <cell r="L537">
            <v>0.92</v>
          </cell>
          <cell r="M537">
            <v>0.93</v>
          </cell>
          <cell r="N537">
            <v>1.85</v>
          </cell>
          <cell r="O537">
            <v>159478.01999999999</v>
          </cell>
        </row>
        <row r="538">
          <cell r="B538">
            <v>0</v>
          </cell>
          <cell r="C538">
            <v>0</v>
          </cell>
          <cell r="D538">
            <v>0</v>
          </cell>
          <cell r="E538">
            <v>0</v>
          </cell>
          <cell r="F538" t="str">
            <v>Subtotal de Limpeza e Arremates Finais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  <cell r="O538">
            <v>159478.01999999999</v>
          </cell>
        </row>
        <row r="539">
          <cell r="B539">
            <v>0</v>
          </cell>
          <cell r="C539">
            <v>0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>
            <v>0</v>
          </cell>
          <cell r="O539">
            <v>0</v>
          </cell>
        </row>
        <row r="540">
          <cell r="B540">
            <v>0</v>
          </cell>
          <cell r="C540">
            <v>0</v>
          </cell>
          <cell r="D540">
            <v>0</v>
          </cell>
          <cell r="E540">
            <v>0</v>
          </cell>
          <cell r="F540" t="str">
            <v>TOTAL GERAL: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11054823.769999994</v>
          </cell>
          <cell r="O540">
            <v>0</v>
          </cell>
        </row>
        <row r="541">
          <cell r="B541">
            <v>0</v>
          </cell>
          <cell r="C541">
            <v>0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0</v>
          </cell>
          <cell r="O541">
            <v>0</v>
          </cell>
        </row>
        <row r="542">
          <cell r="B542">
            <v>0</v>
          </cell>
          <cell r="C542">
            <v>0</v>
          </cell>
          <cell r="D542">
            <v>0</v>
          </cell>
          <cell r="E542">
            <v>0</v>
          </cell>
          <cell r="F542" t="str">
            <v>* CONTRAPARTIDA ADICIONAL DO MUNICÍPIO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 t="str">
            <v>TOTAL:</v>
          </cell>
          <cell r="M542">
            <v>0</v>
          </cell>
          <cell r="N542">
            <v>1173679.93</v>
          </cell>
          <cell r="O542">
            <v>0</v>
          </cell>
        </row>
        <row r="543">
          <cell r="B543">
            <v>0</v>
          </cell>
          <cell r="C543">
            <v>0</v>
          </cell>
          <cell r="D543">
            <v>0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</row>
        <row r="544">
          <cell r="B544" t="str">
            <v>AUTOR/RESPONS. PELO ORÇAMENTO:</v>
          </cell>
          <cell r="C544">
            <v>0</v>
          </cell>
          <cell r="D544">
            <v>0</v>
          </cell>
          <cell r="E544">
            <v>0</v>
          </cell>
          <cell r="F544" t="str">
            <v>ASSINATURA:</v>
          </cell>
          <cell r="G544">
            <v>0</v>
          </cell>
          <cell r="H544">
            <v>0</v>
          </cell>
          <cell r="I544">
            <v>0</v>
          </cell>
          <cell r="J544" t="str">
            <v>CREA Nº</v>
          </cell>
          <cell r="K544">
            <v>0</v>
          </cell>
          <cell r="L544">
            <v>0</v>
          </cell>
          <cell r="M544" t="str">
            <v>ART Nº</v>
          </cell>
          <cell r="N544">
            <v>0</v>
          </cell>
          <cell r="O544">
            <v>0</v>
          </cell>
        </row>
        <row r="545">
          <cell r="B545" t="str">
            <v>José Carlos Teixeira Tedesco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 t="str">
            <v>RS005546</v>
          </cell>
          <cell r="K545">
            <v>0</v>
          </cell>
          <cell r="L545">
            <v>0</v>
          </cell>
          <cell r="M545">
            <v>7257784</v>
          </cell>
          <cell r="N545">
            <v>0</v>
          </cell>
          <cell r="O545">
            <v>0</v>
          </cell>
        </row>
        <row r="546">
          <cell r="B546">
            <v>0</v>
          </cell>
          <cell r="C546">
            <v>0</v>
          </cell>
          <cell r="D546">
            <v>0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</row>
        <row r="547">
          <cell r="B547">
            <v>0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</row>
        <row r="548">
          <cell r="B548">
            <v>0</v>
          </cell>
          <cell r="C548">
            <v>0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</row>
        <row r="549">
          <cell r="B549">
            <v>0</v>
          </cell>
          <cell r="C549">
            <v>0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</row>
        <row r="550">
          <cell r="B550">
            <v>0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</row>
        <row r="551">
          <cell r="B551">
            <v>0</v>
          </cell>
          <cell r="C551">
            <v>0</v>
          </cell>
          <cell r="D551">
            <v>0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  <cell r="L551">
            <v>0</v>
          </cell>
          <cell r="M551">
            <v>0</v>
          </cell>
          <cell r="N551">
            <v>0</v>
          </cell>
          <cell r="O551">
            <v>0</v>
          </cell>
        </row>
        <row r="552">
          <cell r="B552">
            <v>0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  <cell r="O552">
            <v>0</v>
          </cell>
        </row>
        <row r="553">
          <cell r="B553">
            <v>0</v>
          </cell>
          <cell r="C553">
            <v>0</v>
          </cell>
          <cell r="D553">
            <v>0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  <cell r="O553">
            <v>0</v>
          </cell>
        </row>
        <row r="554">
          <cell r="B554">
            <v>0</v>
          </cell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</row>
        <row r="555">
          <cell r="B555">
            <v>0</v>
          </cell>
          <cell r="C555">
            <v>0</v>
          </cell>
          <cell r="D555">
            <v>0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  <cell r="O555">
            <v>0</v>
          </cell>
        </row>
        <row r="556">
          <cell r="B556">
            <v>0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L556">
            <v>0</v>
          </cell>
          <cell r="M556">
            <v>0</v>
          </cell>
          <cell r="N556">
            <v>0</v>
          </cell>
          <cell r="O556">
            <v>0</v>
          </cell>
        </row>
        <row r="567">
          <cell r="C567">
            <v>0</v>
          </cell>
          <cell r="D567">
            <v>0</v>
          </cell>
          <cell r="E567">
            <v>0</v>
          </cell>
          <cell r="F567">
            <v>0</v>
          </cell>
          <cell r="G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</row>
        <row r="568">
          <cell r="C568">
            <v>0</v>
          </cell>
          <cell r="D568">
            <v>0</v>
          </cell>
          <cell r="E568">
            <v>0</v>
          </cell>
          <cell r="F568">
            <v>0</v>
          </cell>
          <cell r="G568">
            <v>0</v>
          </cell>
          <cell r="I568">
            <v>0</v>
          </cell>
          <cell r="J568">
            <v>0</v>
          </cell>
          <cell r="K568">
            <v>0</v>
          </cell>
          <cell r="L568">
            <v>0</v>
          </cell>
          <cell r="M568">
            <v>0</v>
          </cell>
          <cell r="N568">
            <v>0</v>
          </cell>
          <cell r="O568">
            <v>0</v>
          </cell>
        </row>
        <row r="569">
          <cell r="C569">
            <v>0</v>
          </cell>
          <cell r="D569">
            <v>0</v>
          </cell>
          <cell r="E569">
            <v>0</v>
          </cell>
          <cell r="F569">
            <v>0</v>
          </cell>
          <cell r="G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</row>
        <row r="575">
          <cell r="G575">
            <v>576027.51999999932</v>
          </cell>
        </row>
        <row r="576">
          <cell r="G576">
            <v>68330.666666666584</v>
          </cell>
        </row>
      </sheetData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O - DUQUE DE CAXIAS"/>
      <sheetName val="CRONOGRAMA - DUQUE DE CAXIAS"/>
      <sheetName val="TABELA DE COTAÇÕES"/>
      <sheetName val="Plan1"/>
    </sheetNames>
    <sheetDataSet>
      <sheetData sheetId="0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</row>
        <row r="2">
          <cell r="B2" t="str">
            <v xml:space="preserve"> UNIDADE DE GERENCIAMENTO DE PROJETOS - UGP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</row>
        <row r="3">
          <cell r="B3" t="str">
            <v>PLANILHA ORÇAMENTÁRIA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</row>
        <row r="4">
          <cell r="B4" t="str">
            <v>Identificação do Proj.:  Desenvolvimento de Projetos de Qualificação Física do Sistema de Mobilidades Urbana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 t="str">
            <v>SINAPI : data base OUTUBRO/15 desonerado</v>
          </cell>
          <cell r="I4">
            <v>0</v>
          </cell>
          <cell r="J4">
            <v>0</v>
          </cell>
          <cell r="K4">
            <v>0</v>
          </cell>
          <cell r="L4" t="str">
            <v>Autor: Eng. José Carlos T. Tedesco - CREA RS005546</v>
          </cell>
          <cell r="M4">
            <v>0</v>
          </cell>
          <cell r="N4">
            <v>0</v>
          </cell>
          <cell r="O4">
            <v>0</v>
          </cell>
        </row>
        <row r="5">
          <cell r="B5" t="str">
            <v>Endereço: Av. Duque de Caxias - Pelotas/RS (Entre a Praça 20 de Setembro e a BR-392)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 t="str">
            <v>DAER: data base ABRIL/2015 desonerado</v>
          </cell>
          <cell r="I5">
            <v>0</v>
          </cell>
          <cell r="K5">
            <v>0</v>
          </cell>
          <cell r="L5" t="str">
            <v xml:space="preserve">Revisor: </v>
          </cell>
          <cell r="M5">
            <v>0</v>
          </cell>
          <cell r="O5">
            <v>0</v>
          </cell>
        </row>
        <row r="6">
          <cell r="B6" t="str">
            <v>Tipo de Intervenção: Pavimentação, Drenagem, Acessibilidade, Sinalização Viária.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 t="str">
            <v>DAER** (Tab. Extra): data base MAIO/14 deson.</v>
          </cell>
          <cell r="I6">
            <v>0</v>
          </cell>
          <cell r="K6">
            <v>0</v>
          </cell>
          <cell r="L6" t="str">
            <v>Área de Intervenção: aprox. 89.590,00m² (5.270,00m)</v>
          </cell>
          <cell r="M6">
            <v>0</v>
          </cell>
          <cell r="N6">
            <v>0</v>
          </cell>
          <cell r="O6">
            <v>0</v>
          </cell>
        </row>
        <row r="7">
          <cell r="B7" t="str">
            <v>Data do Orçamento: JAN/2015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 t="str">
            <v>SICRO2: data base MARÇO/2015 desonerado</v>
          </cell>
          <cell r="I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B8" t="str">
            <v>Última Revisão: OUT/2015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  <cell r="M8">
            <v>0</v>
          </cell>
          <cell r="N8" t="str">
            <v>*BDI ADOTADO:</v>
          </cell>
          <cell r="O8">
            <v>0.26229999999999998</v>
          </cell>
        </row>
        <row r="9">
          <cell r="B9" t="str">
            <v>ART Nº 7257784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I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</row>
        <row r="12">
          <cell r="B12" t="str">
            <v>ITEM</v>
          </cell>
          <cell r="C12">
            <v>0</v>
          </cell>
          <cell r="D12" t="str">
            <v>REFERÊNCIA</v>
          </cell>
          <cell r="E12">
            <v>0</v>
          </cell>
          <cell r="F12" t="str">
            <v>DISCRIMINAÇÃO</v>
          </cell>
          <cell r="G12" t="str">
            <v>QUANT.</v>
          </cell>
          <cell r="H12" t="str">
            <v>UNID.</v>
          </cell>
          <cell r="I12" t="str">
            <v>VALOR UNITÁRIO COM BDI
(R$)</v>
          </cell>
          <cell r="J12">
            <v>0</v>
          </cell>
          <cell r="K12">
            <v>0</v>
          </cell>
          <cell r="L12" t="str">
            <v>VALOR UNITÁRIO SEM BDI
(R$)</v>
          </cell>
          <cell r="M12">
            <v>0</v>
          </cell>
          <cell r="N12">
            <v>0</v>
          </cell>
          <cell r="O12" t="str">
            <v>TOTAL COM BDI
(R$)</v>
          </cell>
        </row>
        <row r="13">
          <cell r="B13">
            <v>0</v>
          </cell>
          <cell r="C13">
            <v>0</v>
          </cell>
          <cell r="D13" t="str">
            <v>FONTE</v>
          </cell>
          <cell r="E13" t="str">
            <v>CÓDIGO</v>
          </cell>
          <cell r="F13">
            <v>0</v>
          </cell>
          <cell r="G13">
            <v>0</v>
          </cell>
          <cell r="H13">
            <v>0</v>
          </cell>
          <cell r="I13" t="str">
            <v>M.O.</v>
          </cell>
          <cell r="J13" t="str">
            <v>MAT.</v>
          </cell>
          <cell r="K13" t="str">
            <v>UNIT.</v>
          </cell>
          <cell r="L13" t="str">
            <v>M.O.</v>
          </cell>
          <cell r="M13" t="str">
            <v>MAT.</v>
          </cell>
          <cell r="N13" t="str">
            <v>UNIT.</v>
          </cell>
          <cell r="O13">
            <v>0</v>
          </cell>
        </row>
        <row r="14">
          <cell r="B14" t="str">
            <v>C.1</v>
          </cell>
          <cell r="C14">
            <v>0</v>
          </cell>
          <cell r="D14">
            <v>0</v>
          </cell>
          <cell r="E14">
            <v>0</v>
          </cell>
          <cell r="F14" t="str">
            <v>INSTALAÇÕES PROVISÓRIAS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B15">
            <v>0</v>
          </cell>
          <cell r="C15" t="str">
            <v>1.1</v>
          </cell>
          <cell r="D15" t="str">
            <v>SINAPI</v>
          </cell>
          <cell r="E15" t="str">
            <v>74209/001</v>
          </cell>
          <cell r="F15" t="str">
            <v>Placa de Obra em Chapa de Aço Galvanizado</v>
          </cell>
          <cell r="G15">
            <v>5.64</v>
          </cell>
          <cell r="H15" t="str">
            <v>M2</v>
          </cell>
          <cell r="I15">
            <v>146.83000000000001</v>
          </cell>
          <cell r="J15">
            <v>146.84</v>
          </cell>
          <cell r="K15">
            <v>293.67</v>
          </cell>
          <cell r="L15">
            <v>116.32000000000001</v>
          </cell>
          <cell r="M15">
            <v>116.33</v>
          </cell>
          <cell r="N15">
            <v>232.65</v>
          </cell>
          <cell r="O15">
            <v>1656.3</v>
          </cell>
        </row>
        <row r="16">
          <cell r="B16">
            <v>0</v>
          </cell>
          <cell r="C16" t="str">
            <v>1.2</v>
          </cell>
          <cell r="D16" t="str">
            <v>Composição</v>
          </cell>
          <cell r="E16" t="str">
            <v>MOB.001</v>
          </cell>
          <cell r="F16" t="str">
            <v>Mobilização e desmobilização</v>
          </cell>
          <cell r="G16">
            <v>2</v>
          </cell>
          <cell r="H16" t="str">
            <v>UN</v>
          </cell>
          <cell r="I16">
            <v>1975.12</v>
          </cell>
          <cell r="J16">
            <v>1975.13</v>
          </cell>
          <cell r="K16">
            <v>3950.25</v>
          </cell>
          <cell r="L16">
            <v>1564.7003999999997</v>
          </cell>
          <cell r="M16">
            <v>1564.71</v>
          </cell>
          <cell r="N16">
            <v>3129.4103999999998</v>
          </cell>
          <cell r="O16">
            <v>7900.5</v>
          </cell>
        </row>
        <row r="17">
          <cell r="B17">
            <v>0</v>
          </cell>
          <cell r="C17" t="str">
            <v>1.3</v>
          </cell>
          <cell r="D17" t="str">
            <v>SINAPI</v>
          </cell>
          <cell r="E17" t="str">
            <v>73847/003</v>
          </cell>
          <cell r="F17" t="str">
            <v>ALUGUEL CONTAINER SANITÁRIO/VESTIÁRIO</v>
          </cell>
          <cell r="G17">
            <v>18</v>
          </cell>
          <cell r="H17" t="str">
            <v>MES</v>
          </cell>
          <cell r="I17">
            <v>348.37</v>
          </cell>
          <cell r="J17">
            <v>348.37</v>
          </cell>
          <cell r="K17">
            <v>696.74</v>
          </cell>
          <cell r="L17">
            <v>275.98</v>
          </cell>
          <cell r="M17">
            <v>275.98</v>
          </cell>
          <cell r="N17">
            <v>551.96</v>
          </cell>
          <cell r="O17">
            <v>12541.32</v>
          </cell>
        </row>
        <row r="18">
          <cell r="B18">
            <v>0</v>
          </cell>
          <cell r="C18" t="str">
            <v>1.4</v>
          </cell>
          <cell r="D18" t="str">
            <v>SINAPI</v>
          </cell>
          <cell r="E18" t="str">
            <v>73847/001</v>
          </cell>
          <cell r="F18" t="str">
            <v>ALUGUEL CONTAINER ESCRITÓRIO/DEPÓSITO</v>
          </cell>
          <cell r="G18">
            <v>18</v>
          </cell>
          <cell r="H18" t="str">
            <v>MES</v>
          </cell>
          <cell r="I18">
            <v>219.42</v>
          </cell>
          <cell r="J18">
            <v>219.42</v>
          </cell>
          <cell r="K18">
            <v>438.84</v>
          </cell>
          <cell r="L18">
            <v>173.81999999999996</v>
          </cell>
          <cell r="M18">
            <v>173.83</v>
          </cell>
          <cell r="N18">
            <v>347.65</v>
          </cell>
          <cell r="O18">
            <v>7899.12</v>
          </cell>
        </row>
        <row r="19">
          <cell r="B19">
            <v>0</v>
          </cell>
          <cell r="C19" t="str">
            <v>1.5</v>
          </cell>
          <cell r="D19" t="str">
            <v>SINAPI</v>
          </cell>
          <cell r="E19" t="str">
            <v>73847/002</v>
          </cell>
          <cell r="F19" t="str">
            <v>ALUGUEL CONTAINER PARA REFEITÓRIO</v>
          </cell>
          <cell r="G19">
            <v>18</v>
          </cell>
          <cell r="H19" t="str">
            <v>MES</v>
          </cell>
          <cell r="I19">
            <v>304.55</v>
          </cell>
          <cell r="J19">
            <v>304.55</v>
          </cell>
          <cell r="K19">
            <v>609.1</v>
          </cell>
          <cell r="L19">
            <v>241.25999999999996</v>
          </cell>
          <cell r="M19">
            <v>241.27</v>
          </cell>
          <cell r="N19">
            <v>482.53</v>
          </cell>
          <cell r="O19">
            <v>10963.8</v>
          </cell>
        </row>
        <row r="20">
          <cell r="B20">
            <v>0</v>
          </cell>
          <cell r="C20" t="str">
            <v>1.6</v>
          </cell>
          <cell r="D20" t="str">
            <v>SINAPI</v>
          </cell>
          <cell r="E20" t="str">
            <v>73960/001</v>
          </cell>
          <cell r="F20" t="str">
            <v>INSTAL/LIGACAO PROVISORIA ELETRICA BAIXA TENSAO P/CANT OBRA</v>
          </cell>
          <cell r="G20">
            <v>1</v>
          </cell>
          <cell r="H20" t="str">
            <v>UN</v>
          </cell>
          <cell r="I20">
            <v>820.95</v>
          </cell>
          <cell r="J20">
            <v>820.96</v>
          </cell>
          <cell r="K20">
            <v>1641.91</v>
          </cell>
          <cell r="L20">
            <v>650.36</v>
          </cell>
          <cell r="M20">
            <v>650.37</v>
          </cell>
          <cell r="N20">
            <v>1300.73</v>
          </cell>
          <cell r="O20">
            <v>1641.91</v>
          </cell>
        </row>
        <row r="21">
          <cell r="B21">
            <v>0</v>
          </cell>
          <cell r="C21" t="str">
            <v>1.7</v>
          </cell>
          <cell r="D21" t="str">
            <v>SINAPI</v>
          </cell>
          <cell r="E21">
            <v>83878</v>
          </cell>
          <cell r="F21" t="str">
            <v>LIGAÇÃO PROVISÓRIA DE ÁGUA P/ OBRA E INSTAL. SANIT. PROVISÓRIA</v>
          </cell>
          <cell r="G21">
            <v>1</v>
          </cell>
          <cell r="H21" t="str">
            <v>UN</v>
          </cell>
          <cell r="I21">
            <v>16.699999999999996</v>
          </cell>
          <cell r="J21">
            <v>16.71</v>
          </cell>
          <cell r="K21">
            <v>33.409999999999997</v>
          </cell>
          <cell r="L21">
            <v>13.229999999999999</v>
          </cell>
          <cell r="M21">
            <v>13.24</v>
          </cell>
          <cell r="N21">
            <v>26.47</v>
          </cell>
          <cell r="O21">
            <v>33.409999999999997</v>
          </cell>
        </row>
        <row r="22">
          <cell r="B22">
            <v>0</v>
          </cell>
          <cell r="C22" t="str">
            <v>1.8</v>
          </cell>
          <cell r="D22" t="str">
            <v>SINAPI</v>
          </cell>
          <cell r="E22" t="str">
            <v>74253/001</v>
          </cell>
          <cell r="F22" t="str">
            <v>RAMAL PREDIAL EM TUBO PEAD 20MM - FORNECIMENTO, INSTALAÇÃO, ESCAVAÇÃO E REATERRO</v>
          </cell>
          <cell r="G22">
            <v>30</v>
          </cell>
          <cell r="H22" t="str">
            <v>M</v>
          </cell>
          <cell r="I22">
            <v>11.129999999999999</v>
          </cell>
          <cell r="J22">
            <v>11.14</v>
          </cell>
          <cell r="K22">
            <v>22.27</v>
          </cell>
          <cell r="L22">
            <v>8.82</v>
          </cell>
          <cell r="M22">
            <v>8.82</v>
          </cell>
          <cell r="N22">
            <v>17.64</v>
          </cell>
          <cell r="O22">
            <v>668.1</v>
          </cell>
        </row>
        <row r="23">
          <cell r="B23">
            <v>0</v>
          </cell>
          <cell r="C23" t="str">
            <v>1.9</v>
          </cell>
          <cell r="D23" t="str">
            <v>SINAPI</v>
          </cell>
          <cell r="E23" t="str">
            <v>74218/001</v>
          </cell>
          <cell r="F23" t="str">
            <v>KIT CAVALETE PVC COM REGISTRO 3/4" - FORNECIMENTO E INSTALACAO</v>
          </cell>
          <cell r="G23">
            <v>1</v>
          </cell>
          <cell r="H23" t="str">
            <v>UN</v>
          </cell>
          <cell r="I23">
            <v>34.049999999999997</v>
          </cell>
          <cell r="J23">
            <v>34.049999999999997</v>
          </cell>
          <cell r="K23">
            <v>68.099999999999994</v>
          </cell>
          <cell r="L23">
            <v>26.970000000000002</v>
          </cell>
          <cell r="M23">
            <v>26.98</v>
          </cell>
          <cell r="N23">
            <v>53.95</v>
          </cell>
          <cell r="O23">
            <v>68.099999999999994</v>
          </cell>
        </row>
        <row r="24">
          <cell r="B24">
            <v>0</v>
          </cell>
          <cell r="C24" t="str">
            <v>1.10</v>
          </cell>
          <cell r="D24" t="str">
            <v>SINAPI</v>
          </cell>
          <cell r="E24" t="str">
            <v>74217/002</v>
          </cell>
          <cell r="F24" t="str">
            <v>HIDROMETRO 5,00M3/H, D=3/4" - FORNECIMENTO E INSTALACAO</v>
          </cell>
          <cell r="G24">
            <v>1</v>
          </cell>
          <cell r="H24" t="str">
            <v>UN</v>
          </cell>
          <cell r="I24">
            <v>81.55</v>
          </cell>
          <cell r="J24">
            <v>81.55</v>
          </cell>
          <cell r="K24">
            <v>163.1</v>
          </cell>
          <cell r="L24">
            <v>64.600000000000009</v>
          </cell>
          <cell r="M24">
            <v>64.61</v>
          </cell>
          <cell r="N24">
            <v>129.21</v>
          </cell>
          <cell r="O24">
            <v>163.1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 t="str">
            <v>Subtotal de Instalações Provisórias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43535.659999999996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B27" t="str">
            <v>C.2</v>
          </cell>
          <cell r="C27">
            <v>0</v>
          </cell>
          <cell r="D27">
            <v>0</v>
          </cell>
          <cell r="E27">
            <v>0</v>
          </cell>
          <cell r="F27" t="str">
            <v>ADMINISTRAÇÃO LOCAL / MANUTENÇÃO DO CANTEIRO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B28">
            <v>0</v>
          </cell>
          <cell r="C28" t="str">
            <v>2.1</v>
          </cell>
          <cell r="D28">
            <v>0</v>
          </cell>
          <cell r="E28">
            <v>0</v>
          </cell>
          <cell r="F28" t="str">
            <v>OPERAÇÃO E MANUTENÇÃO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  <row r="29">
          <cell r="B29">
            <v>0</v>
          </cell>
          <cell r="C29" t="str">
            <v>2.1.1</v>
          </cell>
          <cell r="D29" t="str">
            <v>Composição</v>
          </cell>
          <cell r="E29" t="str">
            <v>ADM-DC</v>
          </cell>
          <cell r="F29" t="str">
            <v>ADMINISTRAÇÃO LOCAL / MANUTENÇÃO DO CANTEIRO E OPERAÇÃO - AV. DUQUE DE CAXIAS</v>
          </cell>
          <cell r="G29">
            <v>1</v>
          </cell>
          <cell r="H29" t="str">
            <v>VB</v>
          </cell>
          <cell r="I29">
            <v>274953.93</v>
          </cell>
          <cell r="J29">
            <v>274953.94</v>
          </cell>
          <cell r="K29">
            <v>549907.87</v>
          </cell>
          <cell r="L29">
            <v>217819.8</v>
          </cell>
          <cell r="M29">
            <v>217819.8</v>
          </cell>
          <cell r="N29">
            <v>435639.6</v>
          </cell>
          <cell r="O29">
            <v>549907.87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 t="str">
            <v>Subtotal de Administração Local / Manutenção do Canteiro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549907.87</v>
          </cell>
        </row>
        <row r="31"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B32" t="str">
            <v>C.3</v>
          </cell>
          <cell r="C32">
            <v>0</v>
          </cell>
          <cell r="D32">
            <v>0</v>
          </cell>
          <cell r="E32">
            <v>0</v>
          </cell>
          <cell r="F32" t="str">
            <v>LOCAÇÃO DA OBRA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B33">
            <v>0</v>
          </cell>
          <cell r="C33" t="str">
            <v>3.1</v>
          </cell>
          <cell r="D33" t="str">
            <v>SINAPI</v>
          </cell>
          <cell r="E33">
            <v>78472</v>
          </cell>
          <cell r="F33" t="str">
            <v>SERVICOS TOPOGRAFICOS PARA PAVIMENTACAO, INCLUSIVE NOTA DE SERVICOS, A M2 COMPANHAMENTO E GREIDE</v>
          </cell>
          <cell r="G33">
            <v>89590</v>
          </cell>
          <cell r="H33" t="str">
            <v>M2</v>
          </cell>
          <cell r="I33">
            <v>0.21</v>
          </cell>
          <cell r="J33">
            <v>0.21</v>
          </cell>
          <cell r="K33">
            <v>0.42</v>
          </cell>
          <cell r="L33">
            <v>0.16</v>
          </cell>
          <cell r="M33">
            <v>0.17</v>
          </cell>
          <cell r="N33">
            <v>0.33</v>
          </cell>
          <cell r="O33">
            <v>37627.800000000003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 t="str">
            <v>Subtotal de Locação da Obra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37627.800000000003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B36" t="str">
            <v>C.4</v>
          </cell>
          <cell r="C36">
            <v>0</v>
          </cell>
          <cell r="D36">
            <v>0</v>
          </cell>
          <cell r="E36">
            <v>0</v>
          </cell>
          <cell r="F36" t="str">
            <v>TERRAPLENAGEM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B37">
            <v>0</v>
          </cell>
          <cell r="C37" t="str">
            <v>4.1</v>
          </cell>
          <cell r="D37" t="str">
            <v>SINAPI</v>
          </cell>
          <cell r="E37" t="str">
            <v>74154/001</v>
          </cell>
          <cell r="F37" t="str">
            <v>ESCAVACAO, CARGA E TRANSPORTE DE MATERIAL P/ BOTA-FORA - DMT = 8,43KM</v>
          </cell>
          <cell r="G37">
            <v>12231.940099999998</v>
          </cell>
          <cell r="H37" t="str">
            <v>M3</v>
          </cell>
          <cell r="I37">
            <v>2.91</v>
          </cell>
          <cell r="J37">
            <v>2.92</v>
          </cell>
          <cell r="K37">
            <v>5.83</v>
          </cell>
          <cell r="L37">
            <v>2.31</v>
          </cell>
          <cell r="M37">
            <v>2.31</v>
          </cell>
          <cell r="N37">
            <v>4.62</v>
          </cell>
          <cell r="O37">
            <v>71312.210000000006</v>
          </cell>
        </row>
        <row r="38">
          <cell r="B38">
            <v>0</v>
          </cell>
          <cell r="C38" t="str">
            <v>4.2</v>
          </cell>
          <cell r="D38" t="str">
            <v>SINAPI</v>
          </cell>
          <cell r="E38">
            <v>72881</v>
          </cell>
          <cell r="F38" t="str">
            <v>Transporte do pavimento removido (Bota fora) - DMT 8,43km</v>
          </cell>
          <cell r="G38">
            <v>139205.59430804997</v>
          </cell>
          <cell r="H38" t="str">
            <v>M3XKM</v>
          </cell>
          <cell r="I38">
            <v>0.7</v>
          </cell>
          <cell r="J38">
            <v>0.7</v>
          </cell>
          <cell r="K38">
            <v>1.4</v>
          </cell>
          <cell r="L38">
            <v>0.55000000000000004</v>
          </cell>
          <cell r="M38">
            <v>0.56000000000000005</v>
          </cell>
          <cell r="N38">
            <v>1.1100000000000001</v>
          </cell>
          <cell r="O38">
            <v>194887.83</v>
          </cell>
        </row>
        <row r="39">
          <cell r="B39">
            <v>0</v>
          </cell>
          <cell r="C39" t="str">
            <v>4.3</v>
          </cell>
          <cell r="D39" t="str">
            <v>SINAPI</v>
          </cell>
          <cell r="E39" t="str">
            <v>74154/001</v>
          </cell>
          <cell r="F39" t="str">
            <v>ESCAVACAO, CARGA E TRANSPORTE DE MATERIAL DENTRO DO TRECHO</v>
          </cell>
          <cell r="G39">
            <v>635.40000000000009</v>
          </cell>
          <cell r="H39" t="str">
            <v>M3</v>
          </cell>
          <cell r="I39">
            <v>2.91</v>
          </cell>
          <cell r="J39">
            <v>2.92</v>
          </cell>
          <cell r="K39">
            <v>5.83</v>
          </cell>
          <cell r="L39">
            <v>2.31</v>
          </cell>
          <cell r="M39">
            <v>2.31</v>
          </cell>
          <cell r="N39">
            <v>4.62</v>
          </cell>
          <cell r="O39">
            <v>3704.38</v>
          </cell>
        </row>
        <row r="40">
          <cell r="B40">
            <v>0</v>
          </cell>
          <cell r="C40" t="str">
            <v>4.4</v>
          </cell>
          <cell r="D40" t="str">
            <v>SINAPI</v>
          </cell>
          <cell r="E40">
            <v>72879</v>
          </cell>
          <cell r="F40" t="str">
            <v>TRANSPORTE LOCAL DO VOLUME DE CORTE ÚTIL, COM CAMINHAO BASCULANTE 6 M3, RODOVIA PAVIMENTADA, DMT 600 A 800 M</v>
          </cell>
          <cell r="G40">
            <v>857.79</v>
          </cell>
          <cell r="H40" t="str">
            <v>M3</v>
          </cell>
          <cell r="I40">
            <v>1.5599999999999998</v>
          </cell>
          <cell r="J40">
            <v>1.57</v>
          </cell>
          <cell r="K40">
            <v>3.13</v>
          </cell>
          <cell r="L40">
            <v>1.24</v>
          </cell>
          <cell r="M40">
            <v>1.24</v>
          </cell>
          <cell r="N40">
            <v>2.48</v>
          </cell>
          <cell r="O40">
            <v>2684.88</v>
          </cell>
        </row>
        <row r="41">
          <cell r="B41">
            <v>0</v>
          </cell>
          <cell r="C41" t="str">
            <v>4.5</v>
          </cell>
          <cell r="D41" t="str">
            <v>SINAPI</v>
          </cell>
          <cell r="E41">
            <v>41722</v>
          </cell>
          <cell r="F41" t="str">
            <v xml:space="preserve">COMPACTACAO MECANICA A 100% DO PROCTOR NORMAL - PAVIMENTACAO URBANA </v>
          </cell>
          <cell r="G41">
            <v>635.40000000000009</v>
          </cell>
          <cell r="H41" t="str">
            <v>M3</v>
          </cell>
          <cell r="I41">
            <v>2.36</v>
          </cell>
          <cell r="J41">
            <v>2.36</v>
          </cell>
          <cell r="K41">
            <v>4.72</v>
          </cell>
          <cell r="L41">
            <v>1.87</v>
          </cell>
          <cell r="M41">
            <v>1.87</v>
          </cell>
          <cell r="N41">
            <v>3.74</v>
          </cell>
          <cell r="O41">
            <v>2999.09</v>
          </cell>
        </row>
        <row r="42"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 t="str">
            <v>Subtotal de Terraplenagem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275588.39</v>
          </cell>
        </row>
        <row r="43"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B44" t="str">
            <v>C.5</v>
          </cell>
          <cell r="C44">
            <v>0</v>
          </cell>
          <cell r="D44">
            <v>0</v>
          </cell>
          <cell r="E44">
            <v>0</v>
          </cell>
          <cell r="F44" t="str">
            <v>PAVIMENTAÇÃO / RESTAURAÇÃO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B45">
            <v>0</v>
          </cell>
          <cell r="C45" t="str">
            <v>5.1</v>
          </cell>
          <cell r="D45">
            <v>0</v>
          </cell>
          <cell r="E45">
            <v>0</v>
          </cell>
          <cell r="F45" t="str">
            <v>RECAPEAMENTO SOBRE CBUQ (SEGMENTOS 01 E 02)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B46">
            <v>0</v>
          </cell>
          <cell r="C46" t="str">
            <v>5.1.1</v>
          </cell>
          <cell r="D46" t="str">
            <v>SICRO2</v>
          </cell>
          <cell r="E46" t="str">
            <v>3 S 08 109 12</v>
          </cell>
          <cell r="F46" t="str">
            <v>Fresagem Descontínua a Frio (E=4cm) - inclusive transporte</v>
          </cell>
          <cell r="G46">
            <v>1544.56</v>
          </cell>
          <cell r="H46" t="str">
            <v>M3</v>
          </cell>
          <cell r="I46">
            <v>104.4</v>
          </cell>
          <cell r="J46">
            <v>104.41</v>
          </cell>
          <cell r="K46">
            <v>208.81</v>
          </cell>
          <cell r="L46">
            <v>82.71</v>
          </cell>
          <cell r="M46">
            <v>82.71</v>
          </cell>
          <cell r="N46">
            <v>165.42</v>
          </cell>
          <cell r="O46">
            <v>322519.57</v>
          </cell>
        </row>
        <row r="47">
          <cell r="B47">
            <v>0</v>
          </cell>
          <cell r="C47" t="str">
            <v>5.1.2</v>
          </cell>
          <cell r="D47" t="str">
            <v>SINAPI</v>
          </cell>
          <cell r="E47">
            <v>72943</v>
          </cell>
          <cell r="F47" t="str">
            <v>Pintura de Ligação para a fresagem descontínua com emulsão RR-2C</v>
          </cell>
          <cell r="G47">
            <v>38614</v>
          </cell>
          <cell r="H47" t="str">
            <v>M2</v>
          </cell>
          <cell r="I47">
            <v>0.73</v>
          </cell>
          <cell r="J47">
            <v>0.73</v>
          </cell>
          <cell r="K47">
            <v>1.46</v>
          </cell>
          <cell r="L47">
            <v>0.57999999999999996</v>
          </cell>
          <cell r="M47">
            <v>0.57999999999999996</v>
          </cell>
          <cell r="N47">
            <v>1.1599999999999999</v>
          </cell>
          <cell r="O47">
            <v>56376.44</v>
          </cell>
        </row>
        <row r="48">
          <cell r="B48">
            <v>0</v>
          </cell>
          <cell r="C48" t="str">
            <v>5.1.3</v>
          </cell>
          <cell r="D48" t="str">
            <v>SINAPI</v>
          </cell>
          <cell r="E48">
            <v>72965</v>
          </cell>
          <cell r="F48" t="str">
            <v>Fabricação e aplicação de CBUQ com CAP 50/70, espessura de 4,0cm para a Fresagem, exclusive transporte</v>
          </cell>
          <cell r="G48">
            <v>3706.94</v>
          </cell>
          <cell r="H48" t="str">
            <v>T</v>
          </cell>
          <cell r="I48">
            <v>111.49000000000001</v>
          </cell>
          <cell r="J48">
            <v>111.5</v>
          </cell>
          <cell r="K48">
            <v>222.99</v>
          </cell>
          <cell r="L48">
            <v>88.320000000000007</v>
          </cell>
          <cell r="M48">
            <v>88.33</v>
          </cell>
          <cell r="N48">
            <v>176.65</v>
          </cell>
          <cell r="O48">
            <v>826610.55</v>
          </cell>
        </row>
        <row r="49">
          <cell r="B49">
            <v>0</v>
          </cell>
          <cell r="C49" t="str">
            <v>5.1.4</v>
          </cell>
          <cell r="D49" t="str">
            <v>Instrução de Serviço DNIT</v>
          </cell>
          <cell r="E49" t="str">
            <v>IS-02-2011 (Q)</v>
          </cell>
          <cell r="F49" t="str">
            <v>Transporte de material betuminoso à Quente (CAP 50/70) - DMT 270km</v>
          </cell>
          <cell r="G49">
            <v>222.42</v>
          </cell>
          <cell r="H49" t="str">
            <v>T</v>
          </cell>
          <cell r="I49">
            <v>91.189999999999984</v>
          </cell>
          <cell r="J49">
            <v>91.2</v>
          </cell>
          <cell r="K49">
            <v>182.39</v>
          </cell>
          <cell r="L49">
            <v>72.240000000000009</v>
          </cell>
          <cell r="M49">
            <v>72.25</v>
          </cell>
          <cell r="N49">
            <v>144.49</v>
          </cell>
          <cell r="O49">
            <v>40567.18</v>
          </cell>
        </row>
        <row r="50">
          <cell r="B50">
            <v>0</v>
          </cell>
          <cell r="C50" t="str">
            <v>5.1.5</v>
          </cell>
          <cell r="D50" t="str">
            <v>SINAPI</v>
          </cell>
          <cell r="E50">
            <v>83357</v>
          </cell>
          <cell r="F50" t="str">
            <v>Transporte local de massa asfáltica - pavimentação urbana - DMT=23Km</v>
          </cell>
          <cell r="G50">
            <v>35524.879999999997</v>
          </cell>
          <cell r="H50" t="str">
            <v>M3XKM</v>
          </cell>
          <cell r="I50">
            <v>0.48</v>
          </cell>
          <cell r="J50">
            <v>0.49</v>
          </cell>
          <cell r="K50">
            <v>0.97</v>
          </cell>
          <cell r="L50">
            <v>0.38</v>
          </cell>
          <cell r="M50">
            <v>0.39</v>
          </cell>
          <cell r="N50">
            <v>0.77</v>
          </cell>
          <cell r="O50">
            <v>34459.129999999997</v>
          </cell>
        </row>
        <row r="51">
          <cell r="B51">
            <v>0</v>
          </cell>
          <cell r="C51" t="str">
            <v>5.1.6</v>
          </cell>
          <cell r="D51" t="str">
            <v>SINAPI</v>
          </cell>
          <cell r="E51">
            <v>72949</v>
          </cell>
          <cell r="F51" t="str">
            <v>Corte e Remoção da Camada do Revestimento Betuminosa para remendo superficial - Excl. transporte</v>
          </cell>
          <cell r="G51">
            <v>1235.6500000000001</v>
          </cell>
          <cell r="H51" t="str">
            <v>M3</v>
          </cell>
          <cell r="I51">
            <v>11.17</v>
          </cell>
          <cell r="J51">
            <v>11.17</v>
          </cell>
          <cell r="K51">
            <v>22.34</v>
          </cell>
          <cell r="L51">
            <v>8.85</v>
          </cell>
          <cell r="M51">
            <v>8.85</v>
          </cell>
          <cell r="N51">
            <v>17.7</v>
          </cell>
          <cell r="O51">
            <v>27604.42</v>
          </cell>
        </row>
        <row r="52">
          <cell r="B52">
            <v>0</v>
          </cell>
          <cell r="C52" t="str">
            <v>5.1.7</v>
          </cell>
          <cell r="D52" t="str">
            <v>SINAPI</v>
          </cell>
          <cell r="E52">
            <v>83358</v>
          </cell>
          <cell r="F52" t="str">
            <v>Transporte de Bota Fora (DMT=8,43km)</v>
          </cell>
          <cell r="G52">
            <v>10416.51</v>
          </cell>
          <cell r="H52" t="str">
            <v>M3XKM</v>
          </cell>
          <cell r="I52">
            <v>0.78</v>
          </cell>
          <cell r="J52">
            <v>0.79</v>
          </cell>
          <cell r="K52">
            <v>1.57</v>
          </cell>
          <cell r="L52">
            <v>0.62</v>
          </cell>
          <cell r="M52">
            <v>0.62</v>
          </cell>
          <cell r="N52">
            <v>1.24</v>
          </cell>
          <cell r="O52">
            <v>16353.92</v>
          </cell>
        </row>
        <row r="53">
          <cell r="B53">
            <v>0</v>
          </cell>
          <cell r="C53" t="str">
            <v>5.1.8</v>
          </cell>
          <cell r="D53" t="str">
            <v>SINAPI</v>
          </cell>
          <cell r="E53">
            <v>72943</v>
          </cell>
          <cell r="F53" t="str">
            <v>Pintura de Ligação para os remendos superficial com emulsão RR-2C</v>
          </cell>
          <cell r="G53">
            <v>15445.6</v>
          </cell>
          <cell r="H53" t="str">
            <v>M2</v>
          </cell>
          <cell r="I53">
            <v>0.73</v>
          </cell>
          <cell r="J53">
            <v>0.73</v>
          </cell>
          <cell r="K53">
            <v>1.46</v>
          </cell>
          <cell r="L53">
            <v>0.57999999999999996</v>
          </cell>
          <cell r="M53">
            <v>0.57999999999999996</v>
          </cell>
          <cell r="N53">
            <v>1.1599999999999999</v>
          </cell>
          <cell r="O53">
            <v>22550.58</v>
          </cell>
        </row>
        <row r="54">
          <cell r="B54">
            <v>0</v>
          </cell>
          <cell r="C54" t="str">
            <v>5.1.9</v>
          </cell>
          <cell r="D54" t="str">
            <v>SINAPI</v>
          </cell>
          <cell r="E54">
            <v>72965</v>
          </cell>
          <cell r="F54" t="str">
            <v>Fabricação e aplicação de CBUQ com CAP 50/70, espessura de 8,0cm para a Remendos, exclusive transporte</v>
          </cell>
          <cell r="G54">
            <v>2965.56</v>
          </cell>
          <cell r="H54" t="str">
            <v>T</v>
          </cell>
          <cell r="I54">
            <v>111.49000000000001</v>
          </cell>
          <cell r="J54">
            <v>111.5</v>
          </cell>
          <cell r="K54">
            <v>222.99</v>
          </cell>
          <cell r="L54">
            <v>88.320000000000007</v>
          </cell>
          <cell r="M54">
            <v>88.33</v>
          </cell>
          <cell r="N54">
            <v>176.65</v>
          </cell>
          <cell r="O54">
            <v>661290.22</v>
          </cell>
        </row>
        <row r="55">
          <cell r="B55">
            <v>0</v>
          </cell>
          <cell r="C55" t="str">
            <v>5.1.10</v>
          </cell>
          <cell r="D55" t="str">
            <v>Instrução de Serviço DNIT</v>
          </cell>
          <cell r="E55" t="str">
            <v>IS-02-2011 (Q)</v>
          </cell>
          <cell r="F55" t="str">
            <v>Transporte de material betuminoso à Quente (CAP 50/70) - DMT 270km</v>
          </cell>
          <cell r="G55">
            <v>177.93</v>
          </cell>
          <cell r="H55" t="str">
            <v>T</v>
          </cell>
          <cell r="I55">
            <v>91.189999999999984</v>
          </cell>
          <cell r="J55">
            <v>91.2</v>
          </cell>
          <cell r="K55">
            <v>182.39</v>
          </cell>
          <cell r="L55">
            <v>72.240000000000009</v>
          </cell>
          <cell r="M55">
            <v>72.25</v>
          </cell>
          <cell r="N55">
            <v>144.49</v>
          </cell>
          <cell r="O55">
            <v>32452.65</v>
          </cell>
        </row>
        <row r="56">
          <cell r="B56">
            <v>0</v>
          </cell>
          <cell r="C56" t="str">
            <v>5.1.11</v>
          </cell>
          <cell r="D56" t="str">
            <v>SINAPI</v>
          </cell>
          <cell r="E56">
            <v>83357</v>
          </cell>
          <cell r="F56" t="str">
            <v>Transporte local de massa asfáltica - pavimentação urbana - DMT=23Km</v>
          </cell>
          <cell r="G56">
            <v>28419.9</v>
          </cell>
          <cell r="H56" t="str">
            <v>M3XKM</v>
          </cell>
          <cell r="I56">
            <v>0.48</v>
          </cell>
          <cell r="J56">
            <v>0.49</v>
          </cell>
          <cell r="K56">
            <v>0.97</v>
          </cell>
          <cell r="L56">
            <v>0.38</v>
          </cell>
          <cell r="M56">
            <v>0.39</v>
          </cell>
          <cell r="N56">
            <v>0.77</v>
          </cell>
          <cell r="O56">
            <v>27567.3</v>
          </cell>
        </row>
        <row r="57">
          <cell r="B57">
            <v>0</v>
          </cell>
          <cell r="C57" t="str">
            <v>5.1.12</v>
          </cell>
          <cell r="D57" t="str">
            <v>SINAPI</v>
          </cell>
          <cell r="E57">
            <v>72943</v>
          </cell>
          <cell r="F57" t="str">
            <v>Pintura de Ligação para o todo o segmento, com emulsão RR-2C.
(para as duas camadas de CBUQ)</v>
          </cell>
          <cell r="G57">
            <v>154456</v>
          </cell>
          <cell r="H57" t="str">
            <v>M2</v>
          </cell>
          <cell r="I57">
            <v>0.73</v>
          </cell>
          <cell r="J57">
            <v>0.73</v>
          </cell>
          <cell r="K57">
            <v>1.46</v>
          </cell>
          <cell r="L57">
            <v>0.57999999999999996</v>
          </cell>
          <cell r="M57">
            <v>0.57999999999999996</v>
          </cell>
          <cell r="N57">
            <v>1.1599999999999999</v>
          </cell>
          <cell r="O57">
            <v>225505.76</v>
          </cell>
        </row>
        <row r="58">
          <cell r="B58">
            <v>0</v>
          </cell>
          <cell r="C58" t="str">
            <v>5.1.13</v>
          </cell>
          <cell r="D58" t="str">
            <v>SINAPI</v>
          </cell>
          <cell r="E58">
            <v>72965</v>
          </cell>
          <cell r="F58" t="str">
            <v>Fabricação e aplicação de CBUQ para Recapeamento com CAP 50/70, espessura de 7,5cm,  (executado em duas camadas: uma de 3,00 e outra de 4,50) - exclusive transporte</v>
          </cell>
          <cell r="G58">
            <v>13901.039999999999</v>
          </cell>
          <cell r="H58" t="str">
            <v>T</v>
          </cell>
          <cell r="I58">
            <v>111.49000000000001</v>
          </cell>
          <cell r="J58">
            <v>111.5</v>
          </cell>
          <cell r="K58">
            <v>222.99</v>
          </cell>
          <cell r="L58">
            <v>88.320000000000007</v>
          </cell>
          <cell r="M58">
            <v>88.33</v>
          </cell>
          <cell r="N58">
            <v>176.65</v>
          </cell>
          <cell r="O58">
            <v>3099792.91</v>
          </cell>
        </row>
        <row r="59">
          <cell r="B59">
            <v>0</v>
          </cell>
          <cell r="C59" t="str">
            <v>5.1.14</v>
          </cell>
          <cell r="D59" t="str">
            <v>Instrução de Serviço DNIT</v>
          </cell>
          <cell r="E59" t="str">
            <v>IS-02-2011 (Q)</v>
          </cell>
          <cell r="F59" t="str">
            <v>Transporte de material betuminoso à Quente (CAP 50/70) - DMT 270km</v>
          </cell>
          <cell r="G59">
            <v>834.06</v>
          </cell>
          <cell r="H59" t="str">
            <v>T</v>
          </cell>
          <cell r="I59">
            <v>91.189999999999984</v>
          </cell>
          <cell r="J59">
            <v>91.2</v>
          </cell>
          <cell r="K59">
            <v>182.39</v>
          </cell>
          <cell r="L59">
            <v>72.240000000000009</v>
          </cell>
          <cell r="M59">
            <v>72.25</v>
          </cell>
          <cell r="N59">
            <v>144.49</v>
          </cell>
          <cell r="O59">
            <v>152124.20000000001</v>
          </cell>
        </row>
        <row r="60">
          <cell r="B60">
            <v>0</v>
          </cell>
          <cell r="C60" t="str">
            <v>5.1.15</v>
          </cell>
          <cell r="D60" t="str">
            <v>SINAPI</v>
          </cell>
          <cell r="E60">
            <v>83357</v>
          </cell>
          <cell r="F60" t="str">
            <v>Transporte local de massa asfáltica - pavimentação urbana - DMT=23Km</v>
          </cell>
          <cell r="G60">
            <v>133218.29999999999</v>
          </cell>
          <cell r="H60" t="str">
            <v>M3XKM</v>
          </cell>
          <cell r="I60">
            <v>0.48</v>
          </cell>
          <cell r="J60">
            <v>0.49</v>
          </cell>
          <cell r="K60">
            <v>0.97</v>
          </cell>
          <cell r="L60">
            <v>0.38</v>
          </cell>
          <cell r="M60">
            <v>0.39</v>
          </cell>
          <cell r="N60">
            <v>0.77</v>
          </cell>
          <cell r="O60">
            <v>129221.75</v>
          </cell>
        </row>
        <row r="61">
          <cell r="B61">
            <v>0</v>
          </cell>
          <cell r="C61" t="str">
            <v>5.2</v>
          </cell>
          <cell r="D61">
            <v>0</v>
          </cell>
          <cell r="E61">
            <v>0</v>
          </cell>
          <cell r="F61" t="str">
            <v>PAVIMENTO NOVO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</row>
        <row r="62">
          <cell r="B62">
            <v>0</v>
          </cell>
          <cell r="C62" t="str">
            <v>5.2.1</v>
          </cell>
          <cell r="D62" t="str">
            <v>SINAPI</v>
          </cell>
          <cell r="E62">
            <v>72965</v>
          </cell>
          <cell r="F62" t="str">
            <v>Fabricação e aplicação de CBUQ com CAP 50/70, espessura de 5,0cm para  recapeamento, exclusive transporte</v>
          </cell>
          <cell r="G62">
            <v>1201.56</v>
          </cell>
          <cell r="H62" t="str">
            <v>T</v>
          </cell>
          <cell r="I62">
            <v>111.49000000000001</v>
          </cell>
          <cell r="J62">
            <v>111.5</v>
          </cell>
          <cell r="K62">
            <v>222.99</v>
          </cell>
          <cell r="L62">
            <v>88.320000000000007</v>
          </cell>
          <cell r="M62">
            <v>88.33</v>
          </cell>
          <cell r="N62">
            <v>176.65</v>
          </cell>
          <cell r="O62">
            <v>267935.86</v>
          </cell>
        </row>
        <row r="63">
          <cell r="B63">
            <v>0</v>
          </cell>
          <cell r="C63" t="str">
            <v>5.2.2</v>
          </cell>
          <cell r="D63" t="str">
            <v>Instrução de Serviço DNIT</v>
          </cell>
          <cell r="E63" t="str">
            <v>IS-02-2011 (Q)</v>
          </cell>
          <cell r="F63" t="str">
            <v>Transporte de Emulsão Asfáltica (CAP 50/70) - DMT 270km</v>
          </cell>
          <cell r="G63">
            <v>72.09</v>
          </cell>
          <cell r="H63" t="str">
            <v>T</v>
          </cell>
          <cell r="I63">
            <v>91.189999999999984</v>
          </cell>
          <cell r="J63">
            <v>91.2</v>
          </cell>
          <cell r="K63">
            <v>182.39</v>
          </cell>
          <cell r="L63">
            <v>72.240000000000009</v>
          </cell>
          <cell r="M63">
            <v>72.25</v>
          </cell>
          <cell r="N63">
            <v>144.49</v>
          </cell>
          <cell r="O63">
            <v>13148.5</v>
          </cell>
        </row>
        <row r="64">
          <cell r="B64">
            <v>0</v>
          </cell>
          <cell r="C64" t="str">
            <v>5.2.3</v>
          </cell>
          <cell r="D64" t="str">
            <v>SINAPI</v>
          </cell>
          <cell r="E64">
            <v>72943</v>
          </cell>
          <cell r="F64" t="str">
            <v>Pintura de Ligação para o Recapeamento com emulsão RR-2C</v>
          </cell>
          <cell r="G64">
            <v>10013</v>
          </cell>
          <cell r="H64" t="str">
            <v>M2</v>
          </cell>
          <cell r="I64">
            <v>0.73</v>
          </cell>
          <cell r="J64">
            <v>0.73</v>
          </cell>
          <cell r="K64">
            <v>1.46</v>
          </cell>
          <cell r="L64">
            <v>0.57999999999999996</v>
          </cell>
          <cell r="M64">
            <v>0.57999999999999996</v>
          </cell>
          <cell r="N64">
            <v>1.1599999999999999</v>
          </cell>
          <cell r="O64">
            <v>14618.98</v>
          </cell>
        </row>
        <row r="65">
          <cell r="B65">
            <v>0</v>
          </cell>
          <cell r="C65" t="str">
            <v>5.2.4</v>
          </cell>
          <cell r="D65" t="str">
            <v>SINAPI</v>
          </cell>
          <cell r="E65">
            <v>73710</v>
          </cell>
          <cell r="F65" t="str">
            <v>Sub-Base ou  Base de Brita Graduada Brita Comercial -Exclusive Transporte</v>
          </cell>
          <cell r="G65">
            <v>1602.08</v>
          </cell>
          <cell r="H65" t="str">
            <v>M3</v>
          </cell>
          <cell r="I65">
            <v>50.19</v>
          </cell>
          <cell r="J65">
            <v>50.2</v>
          </cell>
          <cell r="K65">
            <v>100.39</v>
          </cell>
          <cell r="L65">
            <v>39.76</v>
          </cell>
          <cell r="M65">
            <v>39.770000000000003</v>
          </cell>
          <cell r="N65">
            <v>79.53</v>
          </cell>
          <cell r="O65">
            <v>160832.81</v>
          </cell>
        </row>
        <row r="66">
          <cell r="B66">
            <v>0</v>
          </cell>
          <cell r="C66" t="str">
            <v>5.2.5</v>
          </cell>
          <cell r="D66" t="str">
            <v>SINAPI</v>
          </cell>
          <cell r="E66">
            <v>83356</v>
          </cell>
          <cell r="F66" t="str">
            <v>Transporte comercial brita p/ material de sub-base (DMT 23km)</v>
          </cell>
          <cell r="G66">
            <v>36847.839999999997</v>
          </cell>
          <cell r="H66" t="str">
            <v>M3XKM</v>
          </cell>
          <cell r="I66">
            <v>0.38</v>
          </cell>
          <cell r="J66">
            <v>0.38</v>
          </cell>
          <cell r="K66">
            <v>0.76</v>
          </cell>
          <cell r="L66">
            <v>0.3</v>
          </cell>
          <cell r="M66">
            <v>0.3</v>
          </cell>
          <cell r="N66">
            <v>0.6</v>
          </cell>
          <cell r="O66">
            <v>28004.36</v>
          </cell>
        </row>
        <row r="67">
          <cell r="B67">
            <v>0</v>
          </cell>
          <cell r="C67" t="str">
            <v>5.2.6</v>
          </cell>
          <cell r="D67" t="str">
            <v>SINAPI</v>
          </cell>
          <cell r="E67" t="str">
            <v>73766/001</v>
          </cell>
          <cell r="F67" t="str">
            <v xml:space="preserve">Macadame Seco c/ Pedra Comercial - exclusive transporte </v>
          </cell>
          <cell r="G67">
            <v>3604.68</v>
          </cell>
          <cell r="H67" t="str">
            <v>M3</v>
          </cell>
          <cell r="I67">
            <v>66.17</v>
          </cell>
          <cell r="J67">
            <v>66.17</v>
          </cell>
          <cell r="K67">
            <v>132.34</v>
          </cell>
          <cell r="L67">
            <v>52.42</v>
          </cell>
          <cell r="M67">
            <v>52.42</v>
          </cell>
          <cell r="N67">
            <v>104.84</v>
          </cell>
          <cell r="O67">
            <v>477043.35</v>
          </cell>
        </row>
        <row r="68">
          <cell r="B68">
            <v>0</v>
          </cell>
          <cell r="C68" t="str">
            <v>5.2.7</v>
          </cell>
          <cell r="D68" t="str">
            <v>SINAPI</v>
          </cell>
          <cell r="E68">
            <v>83356</v>
          </cell>
          <cell r="F68" t="str">
            <v>Transporte de Macadame Seco (DMT = 23 km)</v>
          </cell>
          <cell r="G68">
            <v>82907.64</v>
          </cell>
          <cell r="H68" t="str">
            <v>M3XKM</v>
          </cell>
          <cell r="I68">
            <v>0.38</v>
          </cell>
          <cell r="J68">
            <v>0.38</v>
          </cell>
          <cell r="K68">
            <v>0.76</v>
          </cell>
          <cell r="L68">
            <v>0.3</v>
          </cell>
          <cell r="M68">
            <v>0.3</v>
          </cell>
          <cell r="N68">
            <v>0.6</v>
          </cell>
          <cell r="O68">
            <v>63009.81</v>
          </cell>
        </row>
        <row r="69">
          <cell r="B69">
            <v>0</v>
          </cell>
          <cell r="C69" t="str">
            <v>5.2.8</v>
          </cell>
          <cell r="D69" t="str">
            <v>SINAPI</v>
          </cell>
          <cell r="E69">
            <v>72945</v>
          </cell>
          <cell r="F69" t="str">
            <v>Imprimação - exclusive asfalto com emulsão CM-30</v>
          </cell>
          <cell r="G69">
            <v>10013</v>
          </cell>
          <cell r="H69" t="str">
            <v>M2</v>
          </cell>
          <cell r="I69">
            <v>2.3600000000000003</v>
          </cell>
          <cell r="J69">
            <v>2.37</v>
          </cell>
          <cell r="K69">
            <v>4.7300000000000004</v>
          </cell>
          <cell r="L69">
            <v>1.87</v>
          </cell>
          <cell r="M69">
            <v>1.88</v>
          </cell>
          <cell r="N69">
            <v>3.75</v>
          </cell>
          <cell r="O69">
            <v>47361.49</v>
          </cell>
        </row>
        <row r="70">
          <cell r="B70">
            <v>0</v>
          </cell>
          <cell r="C70" t="str">
            <v>5.2.9</v>
          </cell>
          <cell r="D70" t="str">
            <v>SINAPI</v>
          </cell>
          <cell r="E70">
            <v>83357</v>
          </cell>
          <cell r="F70" t="str">
            <v>Transporte local de massa asfáltica - pavimentação urbana - DMT=23Km</v>
          </cell>
          <cell r="G70">
            <v>11514.95</v>
          </cell>
          <cell r="H70" t="str">
            <v>M3XKM</v>
          </cell>
          <cell r="I70">
            <v>0.48</v>
          </cell>
          <cell r="J70">
            <v>0.49</v>
          </cell>
          <cell r="K70">
            <v>0.97</v>
          </cell>
          <cell r="L70">
            <v>0.38</v>
          </cell>
          <cell r="M70">
            <v>0.39</v>
          </cell>
          <cell r="N70">
            <v>0.77</v>
          </cell>
          <cell r="O70">
            <v>11169.5</v>
          </cell>
        </row>
        <row r="71">
          <cell r="B71">
            <v>0</v>
          </cell>
          <cell r="C71" t="str">
            <v>5.3</v>
          </cell>
          <cell r="D71">
            <v>0</v>
          </cell>
          <cell r="E71">
            <v>0</v>
          </cell>
          <cell r="F71" t="str">
            <v>PAV. RÍGIDO P/ RESTAURAÇÃO (BAIAS DE ÔNIBUS)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</row>
        <row r="72">
          <cell r="B72">
            <v>0</v>
          </cell>
          <cell r="C72" t="str">
            <v>5.3.1</v>
          </cell>
          <cell r="D72" t="str">
            <v>DAER</v>
          </cell>
          <cell r="E72">
            <v>548</v>
          </cell>
          <cell r="F72" t="str">
            <v>Remoção de Paralelepípedo - Incl. transporte</v>
          </cell>
          <cell r="G72">
            <v>3841</v>
          </cell>
          <cell r="H72" t="str">
            <v>M2</v>
          </cell>
          <cell r="I72">
            <v>2.23</v>
          </cell>
          <cell r="J72">
            <v>2.23</v>
          </cell>
          <cell r="K72">
            <v>4.46</v>
          </cell>
          <cell r="L72">
            <v>1.7599999999999998</v>
          </cell>
          <cell r="M72">
            <v>1.77</v>
          </cell>
          <cell r="N72">
            <v>3.53</v>
          </cell>
          <cell r="O72">
            <v>17130.86</v>
          </cell>
        </row>
        <row r="73">
          <cell r="B73">
            <v>0</v>
          </cell>
          <cell r="C73" t="str">
            <v>5.3.2</v>
          </cell>
          <cell r="D73" t="str">
            <v>SINAPI</v>
          </cell>
          <cell r="E73">
            <v>72949</v>
          </cell>
          <cell r="F73" t="str">
            <v>Remoção mecânica do pavimento - Excl. transporte</v>
          </cell>
          <cell r="G73">
            <v>307.28000000000003</v>
          </cell>
          <cell r="H73" t="str">
            <v>M3</v>
          </cell>
          <cell r="I73">
            <v>11.17</v>
          </cell>
          <cell r="J73">
            <v>11.17</v>
          </cell>
          <cell r="K73">
            <v>22.34</v>
          </cell>
          <cell r="L73">
            <v>8.85</v>
          </cell>
          <cell r="M73">
            <v>8.85</v>
          </cell>
          <cell r="N73">
            <v>17.7</v>
          </cell>
          <cell r="O73">
            <v>6864.64</v>
          </cell>
        </row>
        <row r="74">
          <cell r="B74">
            <v>0</v>
          </cell>
          <cell r="C74" t="str">
            <v>5.3.3</v>
          </cell>
          <cell r="D74" t="str">
            <v>SINAPI</v>
          </cell>
          <cell r="E74">
            <v>83358</v>
          </cell>
          <cell r="F74" t="str">
            <v>Transporte de Bota Fora (DMT=8,43km)</v>
          </cell>
          <cell r="G74">
            <v>2590.37</v>
          </cell>
          <cell r="H74" t="str">
            <v>M3XKM</v>
          </cell>
          <cell r="I74">
            <v>0.78</v>
          </cell>
          <cell r="J74">
            <v>0.79</v>
          </cell>
          <cell r="K74">
            <v>1.57</v>
          </cell>
          <cell r="L74">
            <v>0.62</v>
          </cell>
          <cell r="M74">
            <v>0.62</v>
          </cell>
          <cell r="N74">
            <v>1.24</v>
          </cell>
          <cell r="O74">
            <v>4066.88</v>
          </cell>
        </row>
        <row r="75">
          <cell r="B75">
            <v>0</v>
          </cell>
          <cell r="C75" t="str">
            <v>5.3.4</v>
          </cell>
          <cell r="D75" t="str">
            <v>SICRO2</v>
          </cell>
          <cell r="E75" t="str">
            <v>5 S 02 607 50</v>
          </cell>
          <cell r="F75" t="str">
            <v>Placa de Concreto Cimento Portland</v>
          </cell>
          <cell r="G75">
            <v>883.43000000000006</v>
          </cell>
          <cell r="H75" t="str">
            <v>M3</v>
          </cell>
          <cell r="I75">
            <v>251.71</v>
          </cell>
          <cell r="J75">
            <v>251.71</v>
          </cell>
          <cell r="K75">
            <v>503.42</v>
          </cell>
          <cell r="L75">
            <v>199.4</v>
          </cell>
          <cell r="M75">
            <v>199.41</v>
          </cell>
          <cell r="N75">
            <v>398.81</v>
          </cell>
          <cell r="O75">
            <v>444736.33</v>
          </cell>
        </row>
        <row r="76">
          <cell r="B76">
            <v>0</v>
          </cell>
          <cell r="C76" t="str">
            <v>5.3.5</v>
          </cell>
          <cell r="D76" t="str">
            <v>SICRO2</v>
          </cell>
          <cell r="E76" t="str">
            <v>2 S 02 603 50</v>
          </cell>
          <cell r="F76" t="str">
            <v>Concreto Compactado a Rolo fctmk=1,5MPa em central de concreto - inclusive materiais e transporte</v>
          </cell>
          <cell r="G76">
            <v>384.1</v>
          </cell>
          <cell r="H76" t="str">
            <v>M3</v>
          </cell>
          <cell r="I76">
            <v>87.17</v>
          </cell>
          <cell r="J76">
            <v>87.17</v>
          </cell>
          <cell r="K76">
            <v>174.34</v>
          </cell>
          <cell r="L76">
            <v>69.050000000000011</v>
          </cell>
          <cell r="M76">
            <v>69.06</v>
          </cell>
          <cell r="N76">
            <v>138.11000000000001</v>
          </cell>
          <cell r="O76">
            <v>66963.990000000005</v>
          </cell>
        </row>
        <row r="77">
          <cell r="B77">
            <v>0</v>
          </cell>
          <cell r="C77" t="str">
            <v>5.3.6</v>
          </cell>
          <cell r="D77" t="str">
            <v>Composição</v>
          </cell>
          <cell r="E77" t="str">
            <v>JAN-006</v>
          </cell>
          <cell r="F77" t="str">
            <v>Lona Plástica - 300 micra</v>
          </cell>
          <cell r="G77">
            <v>3841</v>
          </cell>
          <cell r="H77" t="str">
            <v>m2</v>
          </cell>
          <cell r="I77">
            <v>5.67</v>
          </cell>
          <cell r="J77">
            <v>5.68</v>
          </cell>
          <cell r="K77">
            <v>11.35</v>
          </cell>
          <cell r="L77">
            <v>4.49</v>
          </cell>
          <cell r="M77">
            <v>4.5</v>
          </cell>
          <cell r="N77">
            <v>8.99</v>
          </cell>
          <cell r="O77">
            <v>43595.35</v>
          </cell>
        </row>
        <row r="78">
          <cell r="B78">
            <v>0</v>
          </cell>
          <cell r="C78" t="str">
            <v>5.3.7</v>
          </cell>
          <cell r="D78" t="str">
            <v>SINAPI</v>
          </cell>
          <cell r="E78">
            <v>72943</v>
          </cell>
          <cell r="F78" t="str">
            <v>Pintura de Ligação c/ emulsão asfáltica RR-2C</v>
          </cell>
          <cell r="G78">
            <v>3841</v>
          </cell>
          <cell r="H78" t="str">
            <v>M2</v>
          </cell>
          <cell r="I78">
            <v>0.73</v>
          </cell>
          <cell r="J78">
            <v>0.73</v>
          </cell>
          <cell r="K78">
            <v>1.46</v>
          </cell>
          <cell r="L78">
            <v>0.57999999999999996</v>
          </cell>
          <cell r="M78">
            <v>0.57999999999999996</v>
          </cell>
          <cell r="N78">
            <v>1.1599999999999999</v>
          </cell>
          <cell r="O78">
            <v>5607.86</v>
          </cell>
        </row>
        <row r="79">
          <cell r="B79">
            <v>0</v>
          </cell>
          <cell r="C79" t="str">
            <v>5.3.8</v>
          </cell>
          <cell r="D79" t="str">
            <v>SINAPI</v>
          </cell>
          <cell r="E79">
            <v>73710</v>
          </cell>
          <cell r="F79" t="str">
            <v>SUB-BASE OU BASE BRITA GRADUADA - exclusive transporte</v>
          </cell>
          <cell r="G79">
            <v>1536.4</v>
          </cell>
          <cell r="H79" t="str">
            <v>M3</v>
          </cell>
          <cell r="I79">
            <v>50.19</v>
          </cell>
          <cell r="J79">
            <v>50.2</v>
          </cell>
          <cell r="K79">
            <v>100.39</v>
          </cell>
          <cell r="L79">
            <v>39.76</v>
          </cell>
          <cell r="M79">
            <v>39.770000000000003</v>
          </cell>
          <cell r="N79">
            <v>79.53</v>
          </cell>
          <cell r="O79">
            <v>154239.20000000001</v>
          </cell>
        </row>
        <row r="80">
          <cell r="B80">
            <v>0</v>
          </cell>
          <cell r="C80" t="str">
            <v>5.3.9</v>
          </cell>
          <cell r="D80" t="str">
            <v>SINAPI</v>
          </cell>
          <cell r="E80">
            <v>83356</v>
          </cell>
          <cell r="F80" t="str">
            <v>Transporte comercial de brita p/ material de sub-base</v>
          </cell>
          <cell r="G80">
            <v>35337.200000000004</v>
          </cell>
          <cell r="H80" t="str">
            <v>M3XKM</v>
          </cell>
          <cell r="I80">
            <v>0.38</v>
          </cell>
          <cell r="J80">
            <v>0.38</v>
          </cell>
          <cell r="K80">
            <v>0.76</v>
          </cell>
          <cell r="L80">
            <v>0.3</v>
          </cell>
          <cell r="M80">
            <v>0.3</v>
          </cell>
          <cell r="N80">
            <v>0.6</v>
          </cell>
          <cell r="O80">
            <v>26856.27</v>
          </cell>
        </row>
        <row r="81">
          <cell r="B81">
            <v>0</v>
          </cell>
          <cell r="C81" t="str">
            <v>5.3.10</v>
          </cell>
          <cell r="D81" t="str">
            <v>SINAPI</v>
          </cell>
          <cell r="E81">
            <v>72945</v>
          </cell>
          <cell r="F81" t="str">
            <v>Imprimação c/ emulsão CM-30</v>
          </cell>
          <cell r="G81">
            <v>3841</v>
          </cell>
          <cell r="H81" t="str">
            <v>M2</v>
          </cell>
          <cell r="I81">
            <v>2.3600000000000003</v>
          </cell>
          <cell r="J81">
            <v>2.37</v>
          </cell>
          <cell r="K81">
            <v>4.7300000000000004</v>
          </cell>
          <cell r="L81">
            <v>1.87</v>
          </cell>
          <cell r="M81">
            <v>1.88</v>
          </cell>
          <cell r="N81">
            <v>3.75</v>
          </cell>
          <cell r="O81">
            <v>18167.93</v>
          </cell>
        </row>
        <row r="82">
          <cell r="B82">
            <v>0</v>
          </cell>
          <cell r="C82" t="str">
            <v>5.4</v>
          </cell>
          <cell r="D82">
            <v>0</v>
          </cell>
          <cell r="E82">
            <v>0</v>
          </cell>
          <cell r="F82" t="str">
            <v>PAVIMENTO PARA RESTAURAÇÃO (CORREDOR DE ÔNIBUS)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</row>
        <row r="83">
          <cell r="B83">
            <v>0</v>
          </cell>
          <cell r="C83" t="str">
            <v>5.4.1</v>
          </cell>
          <cell r="D83" t="str">
            <v>SICRO2</v>
          </cell>
          <cell r="E83" t="str">
            <v>3 S 08 109 12</v>
          </cell>
          <cell r="F83" t="str">
            <v>Fresagem Descontínua a Frio (E=4cm) - inclusive transporte</v>
          </cell>
          <cell r="G83">
            <v>568.70000000000005</v>
          </cell>
          <cell r="H83" t="str">
            <v>M3</v>
          </cell>
          <cell r="I83">
            <v>104.4</v>
          </cell>
          <cell r="J83">
            <v>104.41</v>
          </cell>
          <cell r="K83">
            <v>208.81</v>
          </cell>
          <cell r="L83">
            <v>82.71</v>
          </cell>
          <cell r="M83">
            <v>82.71</v>
          </cell>
          <cell r="N83">
            <v>165.42</v>
          </cell>
          <cell r="O83">
            <v>118750.25</v>
          </cell>
        </row>
        <row r="84">
          <cell r="B84">
            <v>0</v>
          </cell>
          <cell r="C84" t="str">
            <v>5.4.2</v>
          </cell>
          <cell r="D84" t="str">
            <v>SINAPI</v>
          </cell>
          <cell r="E84">
            <v>72943</v>
          </cell>
          <cell r="F84" t="str">
            <v>Pintura de Ligação para a fresagem descontínua com emulsão asfáltica RR-2C</v>
          </cell>
          <cell r="G84">
            <v>14217.5</v>
          </cell>
          <cell r="H84" t="str">
            <v>M2</v>
          </cell>
          <cell r="I84">
            <v>0.73</v>
          </cell>
          <cell r="J84">
            <v>0.73</v>
          </cell>
          <cell r="K84">
            <v>1.46</v>
          </cell>
          <cell r="L84">
            <v>0.57999999999999996</v>
          </cell>
          <cell r="M84">
            <v>0.57999999999999996</v>
          </cell>
          <cell r="N84">
            <v>1.1599999999999999</v>
          </cell>
          <cell r="O84">
            <v>20757.55</v>
          </cell>
        </row>
        <row r="85">
          <cell r="B85">
            <v>0</v>
          </cell>
          <cell r="C85" t="str">
            <v>5.4.3</v>
          </cell>
          <cell r="D85" t="str">
            <v>SINAPI</v>
          </cell>
          <cell r="E85">
            <v>72965</v>
          </cell>
          <cell r="F85" t="str">
            <v>Fabricação e aplicação de CBUQ com CAP 50/70, espessura de 4,0cm para a Fresagem, exclusive transporte</v>
          </cell>
          <cell r="G85">
            <v>1364.88</v>
          </cell>
          <cell r="H85" t="str">
            <v>T</v>
          </cell>
          <cell r="I85">
            <v>111.49000000000001</v>
          </cell>
          <cell r="J85">
            <v>111.5</v>
          </cell>
          <cell r="K85">
            <v>222.99</v>
          </cell>
          <cell r="L85">
            <v>88.320000000000007</v>
          </cell>
          <cell r="M85">
            <v>88.33</v>
          </cell>
          <cell r="N85">
            <v>176.65</v>
          </cell>
          <cell r="O85">
            <v>304354.59000000003</v>
          </cell>
        </row>
        <row r="86">
          <cell r="B86">
            <v>0</v>
          </cell>
          <cell r="C86" t="str">
            <v>5.4.4</v>
          </cell>
          <cell r="D86" t="str">
            <v>Instrução de Serviço DNIT</v>
          </cell>
          <cell r="E86" t="str">
            <v>IS-02-2011 (Q)</v>
          </cell>
          <cell r="F86" t="str">
            <v>Transporte de Emulsão Asfáltica (CAP 50/70) - DMT 270km</v>
          </cell>
          <cell r="G86">
            <v>81.89</v>
          </cell>
          <cell r="H86" t="str">
            <v>T</v>
          </cell>
          <cell r="I86">
            <v>91.189999999999984</v>
          </cell>
          <cell r="J86">
            <v>91.2</v>
          </cell>
          <cell r="K86">
            <v>182.39</v>
          </cell>
          <cell r="L86">
            <v>72.240000000000009</v>
          </cell>
          <cell r="M86">
            <v>72.25</v>
          </cell>
          <cell r="N86">
            <v>144.49</v>
          </cell>
          <cell r="O86">
            <v>14935.92</v>
          </cell>
        </row>
        <row r="87">
          <cell r="B87">
            <v>0</v>
          </cell>
          <cell r="C87" t="str">
            <v>5.4.5</v>
          </cell>
          <cell r="D87" t="str">
            <v>SINAPI</v>
          </cell>
          <cell r="E87">
            <v>83357</v>
          </cell>
          <cell r="F87" t="str">
            <v>Transporte local de massa asfáltica - pavimentação urbana - DMT=23Km</v>
          </cell>
          <cell r="G87">
            <v>13080.1</v>
          </cell>
          <cell r="H87" t="str">
            <v>M3XKM</v>
          </cell>
          <cell r="I87">
            <v>0.48</v>
          </cell>
          <cell r="J87">
            <v>0.49</v>
          </cell>
          <cell r="K87">
            <v>0.97</v>
          </cell>
          <cell r="L87">
            <v>0.38</v>
          </cell>
          <cell r="M87">
            <v>0.39</v>
          </cell>
          <cell r="N87">
            <v>0.77</v>
          </cell>
          <cell r="O87">
            <v>12687.7</v>
          </cell>
        </row>
        <row r="88">
          <cell r="B88">
            <v>0</v>
          </cell>
          <cell r="C88" t="str">
            <v>5.4.6</v>
          </cell>
          <cell r="D88" t="str">
            <v>SINAPI</v>
          </cell>
          <cell r="E88">
            <v>72949</v>
          </cell>
          <cell r="F88" t="str">
            <v>Corte e Remoção da Camada do Revestimento Betuminosa para remendo superficial -Excl. transporte</v>
          </cell>
          <cell r="G88">
            <v>454.96000000000004</v>
          </cell>
          <cell r="H88" t="str">
            <v>M3</v>
          </cell>
          <cell r="I88">
            <v>11.17</v>
          </cell>
          <cell r="J88">
            <v>11.17</v>
          </cell>
          <cell r="K88">
            <v>22.34</v>
          </cell>
          <cell r="L88">
            <v>8.85</v>
          </cell>
          <cell r="M88">
            <v>8.85</v>
          </cell>
          <cell r="N88">
            <v>17.7</v>
          </cell>
          <cell r="O88">
            <v>10163.81</v>
          </cell>
        </row>
        <row r="89">
          <cell r="B89">
            <v>0</v>
          </cell>
          <cell r="C89" t="str">
            <v>5.4.7</v>
          </cell>
          <cell r="D89" t="str">
            <v>SINAPI</v>
          </cell>
          <cell r="E89">
            <v>83358</v>
          </cell>
          <cell r="F89" t="str">
            <v>Transporte de Bota Fora (DMT=8,43km)</v>
          </cell>
          <cell r="G89">
            <v>3835.31</v>
          </cell>
          <cell r="H89" t="str">
            <v>M3XKM</v>
          </cell>
          <cell r="I89">
            <v>0.78</v>
          </cell>
          <cell r="J89">
            <v>0.79</v>
          </cell>
          <cell r="K89">
            <v>1.57</v>
          </cell>
          <cell r="L89">
            <v>0.62</v>
          </cell>
          <cell r="M89">
            <v>0.62</v>
          </cell>
          <cell r="N89">
            <v>1.24</v>
          </cell>
          <cell r="O89">
            <v>6021.44</v>
          </cell>
        </row>
        <row r="90">
          <cell r="B90">
            <v>0</v>
          </cell>
          <cell r="C90" t="str">
            <v>5.4.8</v>
          </cell>
          <cell r="D90" t="str">
            <v>SINAPI</v>
          </cell>
          <cell r="E90">
            <v>72943</v>
          </cell>
          <cell r="F90" t="str">
            <v>Pintura de Ligação para os remendos superficial com emulsão RR-2C</v>
          </cell>
          <cell r="G90">
            <v>5687</v>
          </cell>
          <cell r="H90" t="str">
            <v>M2</v>
          </cell>
          <cell r="I90">
            <v>0.73</v>
          </cell>
          <cell r="J90">
            <v>0.73</v>
          </cell>
          <cell r="K90">
            <v>1.46</v>
          </cell>
          <cell r="L90">
            <v>0.57999999999999996</v>
          </cell>
          <cell r="M90">
            <v>0.57999999999999996</v>
          </cell>
          <cell r="N90">
            <v>1.1599999999999999</v>
          </cell>
          <cell r="O90">
            <v>8303.02</v>
          </cell>
        </row>
        <row r="91">
          <cell r="B91">
            <v>0</v>
          </cell>
          <cell r="C91" t="str">
            <v>5.4.9</v>
          </cell>
          <cell r="D91" t="str">
            <v>SINAPI</v>
          </cell>
          <cell r="E91">
            <v>72965</v>
          </cell>
          <cell r="F91" t="str">
            <v>Fabricação e aplicação de CBUQ com CAP 50/70, espessura de 8,0cm para a Remendos, exclusive transporte</v>
          </cell>
          <cell r="G91">
            <v>1091.9000000000001</v>
          </cell>
          <cell r="H91" t="str">
            <v>T</v>
          </cell>
          <cell r="I91">
            <v>111.49000000000001</v>
          </cell>
          <cell r="J91">
            <v>111.5</v>
          </cell>
          <cell r="K91">
            <v>222.99</v>
          </cell>
          <cell r="L91">
            <v>88.320000000000007</v>
          </cell>
          <cell r="M91">
            <v>88.33</v>
          </cell>
          <cell r="N91">
            <v>176.65</v>
          </cell>
          <cell r="O91">
            <v>243482.78</v>
          </cell>
        </row>
        <row r="92">
          <cell r="B92">
            <v>0</v>
          </cell>
          <cell r="C92" t="str">
            <v>5.4.10</v>
          </cell>
          <cell r="D92" t="str">
            <v>Instrução de Serviço DNIT</v>
          </cell>
          <cell r="E92" t="str">
            <v>IS-02-2011 (Q)</v>
          </cell>
          <cell r="F92" t="str">
            <v>Transporte de Emulsão Asfáltica (CAP 50/70) - DMT 270km</v>
          </cell>
          <cell r="G92">
            <v>65.510000000000005</v>
          </cell>
          <cell r="H92" t="str">
            <v>T</v>
          </cell>
          <cell r="I92">
            <v>91.189999999999984</v>
          </cell>
          <cell r="J92">
            <v>91.2</v>
          </cell>
          <cell r="K92">
            <v>182.39</v>
          </cell>
          <cell r="L92">
            <v>72.240000000000009</v>
          </cell>
          <cell r="M92">
            <v>72.25</v>
          </cell>
          <cell r="N92">
            <v>144.49</v>
          </cell>
          <cell r="O92">
            <v>11948.37</v>
          </cell>
        </row>
        <row r="93">
          <cell r="B93">
            <v>0</v>
          </cell>
          <cell r="C93" t="str">
            <v>5.4.11</v>
          </cell>
          <cell r="D93" t="str">
            <v>SINAPI</v>
          </cell>
          <cell r="E93">
            <v>83357</v>
          </cell>
          <cell r="F93" t="str">
            <v>Transporte local de massa asfáltica - pavimentação urbana - DMT=23Km</v>
          </cell>
          <cell r="G93">
            <v>10464.080000000002</v>
          </cell>
          <cell r="H93" t="str">
            <v>M3XKM</v>
          </cell>
          <cell r="I93">
            <v>0.48</v>
          </cell>
          <cell r="J93">
            <v>0.49</v>
          </cell>
          <cell r="K93">
            <v>0.97</v>
          </cell>
          <cell r="L93">
            <v>0.38</v>
          </cell>
          <cell r="M93">
            <v>0.39</v>
          </cell>
          <cell r="N93">
            <v>0.77</v>
          </cell>
          <cell r="O93">
            <v>10150.16</v>
          </cell>
        </row>
        <row r="94">
          <cell r="B94">
            <v>0</v>
          </cell>
          <cell r="C94" t="str">
            <v>5.4.12</v>
          </cell>
          <cell r="D94" t="str">
            <v>SINAPI</v>
          </cell>
          <cell r="E94">
            <v>72943</v>
          </cell>
          <cell r="F94" t="str">
            <v>Pintura de Ligação para os renebdis superficial com emulsão RR-2C</v>
          </cell>
          <cell r="G94">
            <v>56870</v>
          </cell>
          <cell r="H94" t="str">
            <v>M2</v>
          </cell>
          <cell r="I94">
            <v>0.73</v>
          </cell>
          <cell r="J94">
            <v>0.73</v>
          </cell>
          <cell r="K94">
            <v>1.46</v>
          </cell>
          <cell r="L94">
            <v>0.57999999999999996</v>
          </cell>
          <cell r="M94">
            <v>0.57999999999999996</v>
          </cell>
          <cell r="N94">
            <v>1.1599999999999999</v>
          </cell>
          <cell r="O94">
            <v>83030.2</v>
          </cell>
        </row>
        <row r="95">
          <cell r="B95">
            <v>0</v>
          </cell>
          <cell r="C95" t="str">
            <v>5.4.13</v>
          </cell>
          <cell r="D95" t="str">
            <v>SINAPI</v>
          </cell>
          <cell r="E95">
            <v>72965</v>
          </cell>
          <cell r="F95" t="str">
            <v>Fabricação e aplicação de CBUQ para Recapeamento com CAP 50/70, espessura de 7,5cm, exclusive transporte</v>
          </cell>
          <cell r="G95">
            <v>5118.3</v>
          </cell>
          <cell r="H95" t="str">
            <v>T</v>
          </cell>
          <cell r="I95">
            <v>111.49000000000001</v>
          </cell>
          <cell r="J95">
            <v>111.5</v>
          </cell>
          <cell r="K95">
            <v>222.99</v>
          </cell>
          <cell r="L95">
            <v>88.320000000000007</v>
          </cell>
          <cell r="M95">
            <v>88.33</v>
          </cell>
          <cell r="N95">
            <v>176.65</v>
          </cell>
          <cell r="O95">
            <v>1141329.72</v>
          </cell>
        </row>
        <row r="96">
          <cell r="B96">
            <v>0</v>
          </cell>
          <cell r="C96" t="str">
            <v>5.4.14</v>
          </cell>
          <cell r="D96" t="str">
            <v>Instrução de Serviço DNIT</v>
          </cell>
          <cell r="E96" t="str">
            <v>IS-02-2011 (Q)</v>
          </cell>
          <cell r="F96" t="str">
            <v>Transporte de Emulsão Asfáltica (CAP 50/70) - DMT 270km</v>
          </cell>
          <cell r="G96">
            <v>307.10000000000002</v>
          </cell>
          <cell r="H96" t="str">
            <v>T</v>
          </cell>
          <cell r="I96">
            <v>91.189999999999984</v>
          </cell>
          <cell r="J96">
            <v>91.2</v>
          </cell>
          <cell r="K96">
            <v>182.39</v>
          </cell>
          <cell r="L96">
            <v>72.240000000000009</v>
          </cell>
          <cell r="M96">
            <v>72.25</v>
          </cell>
          <cell r="N96">
            <v>144.49</v>
          </cell>
          <cell r="O96">
            <v>56011.97</v>
          </cell>
        </row>
        <row r="97">
          <cell r="B97">
            <v>0</v>
          </cell>
          <cell r="C97" t="str">
            <v>5.4.15</v>
          </cell>
          <cell r="D97" t="str">
            <v>SINAPI</v>
          </cell>
          <cell r="E97">
            <v>83357</v>
          </cell>
          <cell r="F97" t="str">
            <v>Transporte local de massa asfáltica - pavimentação urbana - DMT=23Km</v>
          </cell>
          <cell r="G97">
            <v>49050.38</v>
          </cell>
          <cell r="H97" t="str">
            <v>M3XKM</v>
          </cell>
          <cell r="I97">
            <v>0.48</v>
          </cell>
          <cell r="J97">
            <v>0.49</v>
          </cell>
          <cell r="K97">
            <v>0.97</v>
          </cell>
          <cell r="L97">
            <v>0.38</v>
          </cell>
          <cell r="M97">
            <v>0.39</v>
          </cell>
          <cell r="N97">
            <v>0.77</v>
          </cell>
          <cell r="O97">
            <v>47578.87</v>
          </cell>
        </row>
        <row r="98">
          <cell r="B98">
            <v>0</v>
          </cell>
          <cell r="C98" t="str">
            <v>5.5</v>
          </cell>
          <cell r="D98">
            <v>0</v>
          </cell>
          <cell r="E98">
            <v>0</v>
          </cell>
          <cell r="F98" t="str">
            <v>Pavimento Novo para o Passeio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</row>
        <row r="99">
          <cell r="B99">
            <v>0</v>
          </cell>
          <cell r="C99" t="str">
            <v>5.5.1</v>
          </cell>
          <cell r="D99" t="str">
            <v>SINAPI</v>
          </cell>
          <cell r="E99">
            <v>72961</v>
          </cell>
          <cell r="F99" t="str">
            <v>Regularização do subleito</v>
          </cell>
          <cell r="G99">
            <v>4408</v>
          </cell>
          <cell r="H99" t="str">
            <v>M2</v>
          </cell>
          <cell r="I99">
            <v>0.71</v>
          </cell>
          <cell r="J99">
            <v>0.72</v>
          </cell>
          <cell r="K99">
            <v>1.43</v>
          </cell>
          <cell r="L99">
            <v>0.55999999999999994</v>
          </cell>
          <cell r="M99">
            <v>0.56999999999999995</v>
          </cell>
          <cell r="N99">
            <v>1.1299999999999999</v>
          </cell>
          <cell r="O99">
            <v>6303.44</v>
          </cell>
        </row>
        <row r="100">
          <cell r="B100">
            <v>0</v>
          </cell>
          <cell r="C100" t="str">
            <v>5.5.2</v>
          </cell>
          <cell r="D100" t="str">
            <v>Composição</v>
          </cell>
          <cell r="E100" t="str">
            <v>MAI-002T</v>
          </cell>
          <cell r="F100" t="str">
            <v>Pavimentação Passeio em concreto 20 MPa  e=5,0 cm, lastro de brita e=10 cm, inclusive transporte</v>
          </cell>
          <cell r="G100">
            <v>4408</v>
          </cell>
          <cell r="H100" t="str">
            <v>M2</v>
          </cell>
          <cell r="I100">
            <v>28.43</v>
          </cell>
          <cell r="J100">
            <v>28.43</v>
          </cell>
          <cell r="K100">
            <v>56.86</v>
          </cell>
          <cell r="L100">
            <v>22.523999999999997</v>
          </cell>
          <cell r="M100">
            <v>22.52</v>
          </cell>
          <cell r="N100">
            <v>45.043999999999997</v>
          </cell>
          <cell r="O100">
            <v>250638.88</v>
          </cell>
        </row>
        <row r="101">
          <cell r="B101">
            <v>0</v>
          </cell>
          <cell r="C101" t="str">
            <v>5.6</v>
          </cell>
          <cell r="D101">
            <v>0</v>
          </cell>
          <cell r="E101">
            <v>0</v>
          </cell>
          <cell r="F101" t="str">
            <v>Pavimento Novo para a Ciclovia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</row>
        <row r="102">
          <cell r="B102">
            <v>0</v>
          </cell>
          <cell r="C102" t="str">
            <v>5.6.1</v>
          </cell>
          <cell r="D102" t="str">
            <v>SINAPI</v>
          </cell>
          <cell r="E102">
            <v>72961</v>
          </cell>
          <cell r="F102" t="str">
            <v>Regularização do subleito</v>
          </cell>
          <cell r="G102">
            <v>5238</v>
          </cell>
          <cell r="H102" t="str">
            <v>M2</v>
          </cell>
          <cell r="I102">
            <v>0.71</v>
          </cell>
          <cell r="J102">
            <v>0.72</v>
          </cell>
          <cell r="K102">
            <v>1.43</v>
          </cell>
          <cell r="L102">
            <v>0.55999999999999994</v>
          </cell>
          <cell r="M102">
            <v>0.56999999999999995</v>
          </cell>
          <cell r="N102">
            <v>1.1299999999999999</v>
          </cell>
          <cell r="O102">
            <v>7490.34</v>
          </cell>
        </row>
        <row r="103">
          <cell r="B103">
            <v>0</v>
          </cell>
          <cell r="C103" t="str">
            <v>5.6.2</v>
          </cell>
          <cell r="D103" t="str">
            <v>Composição</v>
          </cell>
          <cell r="E103" t="str">
            <v>MAI-002T</v>
          </cell>
          <cell r="F103" t="str">
            <v>Pavimentação Passeio em concreto 20 MPa  e=5,0 cm, lastro de brita e=10 cm, inclusive transporte</v>
          </cell>
          <cell r="G103">
            <v>5238</v>
          </cell>
          <cell r="H103" t="str">
            <v>M2</v>
          </cell>
          <cell r="I103">
            <v>28.43</v>
          </cell>
          <cell r="J103">
            <v>28.43</v>
          </cell>
          <cell r="K103">
            <v>56.86</v>
          </cell>
          <cell r="L103">
            <v>22.523999999999997</v>
          </cell>
          <cell r="M103">
            <v>22.52</v>
          </cell>
          <cell r="N103">
            <v>45.043999999999997</v>
          </cell>
          <cell r="O103">
            <v>297832.68</v>
          </cell>
        </row>
        <row r="104">
          <cell r="B104">
            <v>0</v>
          </cell>
          <cell r="C104" t="str">
            <v>5.7</v>
          </cell>
          <cell r="D104">
            <v>0</v>
          </cell>
          <cell r="E104">
            <v>0</v>
          </cell>
          <cell r="F104" t="str">
            <v>Pavimento a ser Restaurado no Passeio e na Ciclovia (Canteiro)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</row>
        <row r="105">
          <cell r="B105">
            <v>0</v>
          </cell>
          <cell r="C105" t="str">
            <v>5.7.1</v>
          </cell>
          <cell r="D105" t="str">
            <v>SINAPI</v>
          </cell>
          <cell r="E105" t="str">
            <v>73806/001</v>
          </cell>
          <cell r="F105" t="str">
            <v>Limpeza das Juntas com jato de alta pressão de ar</v>
          </cell>
          <cell r="G105">
            <v>23322</v>
          </cell>
          <cell r="H105" t="str">
            <v>M2</v>
          </cell>
          <cell r="I105">
            <v>0.77</v>
          </cell>
          <cell r="J105">
            <v>0.77</v>
          </cell>
          <cell r="K105">
            <v>1.54</v>
          </cell>
          <cell r="L105">
            <v>0.61</v>
          </cell>
          <cell r="M105">
            <v>0.61</v>
          </cell>
          <cell r="N105">
            <v>1.22</v>
          </cell>
          <cell r="O105">
            <v>35915.879999999997</v>
          </cell>
        </row>
        <row r="106">
          <cell r="B106">
            <v>0</v>
          </cell>
          <cell r="C106" t="str">
            <v>5.7.2</v>
          </cell>
          <cell r="D106" t="str">
            <v>SICRO2</v>
          </cell>
          <cell r="E106" t="str">
            <v>3 s 02 601 00</v>
          </cell>
          <cell r="F106" t="str">
            <v>Recomposição de placa de concreto</v>
          </cell>
          <cell r="G106">
            <v>233.22000000000003</v>
          </cell>
          <cell r="H106" t="str">
            <v>M3</v>
          </cell>
          <cell r="I106">
            <v>161.86000000000001</v>
          </cell>
          <cell r="J106">
            <v>161.86000000000001</v>
          </cell>
          <cell r="K106">
            <v>323.72000000000003</v>
          </cell>
          <cell r="L106">
            <v>128.22</v>
          </cell>
          <cell r="M106">
            <v>128.22999999999999</v>
          </cell>
          <cell r="N106">
            <v>256.45</v>
          </cell>
          <cell r="O106">
            <v>75497.98</v>
          </cell>
        </row>
        <row r="107"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 t="str">
            <v>Subtotal de Pavimentação / Restauração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10309536.100000001</v>
          </cell>
        </row>
        <row r="108"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</row>
        <row r="109">
          <cell r="B109" t="str">
            <v>C.6</v>
          </cell>
          <cell r="C109">
            <v>0</v>
          </cell>
          <cell r="D109">
            <v>0</v>
          </cell>
          <cell r="E109">
            <v>0</v>
          </cell>
          <cell r="F109" t="str">
            <v>DRENAGEM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</row>
        <row r="110">
          <cell r="B110">
            <v>0</v>
          </cell>
          <cell r="C110" t="str">
            <v>6.1</v>
          </cell>
          <cell r="D110">
            <v>0</v>
          </cell>
          <cell r="E110">
            <v>0</v>
          </cell>
          <cell r="F110" t="str">
            <v>TRECHO 01 - Entre as Estacas 0+480 e  1+700 (Lado Esquerdo)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</row>
        <row r="111">
          <cell r="B111">
            <v>0</v>
          </cell>
          <cell r="C111" t="str">
            <v>6.1.1</v>
          </cell>
          <cell r="D111">
            <v>0</v>
          </cell>
          <cell r="E111">
            <v>0</v>
          </cell>
          <cell r="F111" t="str">
            <v>REMOÇÕES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</row>
        <row r="112">
          <cell r="B112">
            <v>0</v>
          </cell>
          <cell r="C112" t="str">
            <v>6.1.1.1</v>
          </cell>
          <cell r="D112" t="str">
            <v>Composição</v>
          </cell>
          <cell r="E112" t="str">
            <v>FEV-003</v>
          </cell>
          <cell r="F112" t="str">
            <v>Remoção de caixa de inspeção</v>
          </cell>
          <cell r="G112">
            <v>1</v>
          </cell>
          <cell r="H112" t="str">
            <v>UN</v>
          </cell>
          <cell r="I112">
            <v>84.15</v>
          </cell>
          <cell r="J112">
            <v>84.16</v>
          </cell>
          <cell r="K112">
            <v>168.31</v>
          </cell>
          <cell r="L112">
            <v>66.662480000000002</v>
          </cell>
          <cell r="M112">
            <v>66.67</v>
          </cell>
          <cell r="N112">
            <v>133.33248</v>
          </cell>
          <cell r="O112">
            <v>168.31</v>
          </cell>
        </row>
        <row r="113">
          <cell r="B113">
            <v>0</v>
          </cell>
          <cell r="C113" t="str">
            <v>6.1.1.2</v>
          </cell>
          <cell r="D113">
            <v>0</v>
          </cell>
          <cell r="E113">
            <v>0</v>
          </cell>
          <cell r="F113" t="str">
            <v>Recomposição com material de empréstimo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</row>
        <row r="114">
          <cell r="B114">
            <v>0</v>
          </cell>
          <cell r="C114" t="str">
            <v>6.1.1.2.1</v>
          </cell>
          <cell r="D114" t="str">
            <v>SINAPI</v>
          </cell>
          <cell r="E114">
            <v>73576</v>
          </cell>
          <cell r="F114" t="str">
            <v>Escavação de material de empréstimo p/ aterro</v>
          </cell>
          <cell r="G114">
            <v>1.3</v>
          </cell>
          <cell r="H114" t="str">
            <v>M3</v>
          </cell>
          <cell r="I114">
            <v>2.5300000000000002</v>
          </cell>
          <cell r="J114">
            <v>2.54</v>
          </cell>
          <cell r="K114">
            <v>5.07</v>
          </cell>
          <cell r="L114">
            <v>2.0099999999999998</v>
          </cell>
          <cell r="M114">
            <v>2.0099999999999998</v>
          </cell>
          <cell r="N114">
            <v>4.0199999999999996</v>
          </cell>
          <cell r="O114">
            <v>6.59</v>
          </cell>
        </row>
        <row r="115">
          <cell r="B115">
            <v>0</v>
          </cell>
          <cell r="C115" t="str">
            <v>6.1.1.2.2</v>
          </cell>
          <cell r="D115" t="str">
            <v>SINAPI</v>
          </cell>
          <cell r="E115" t="str">
            <v>74010/001</v>
          </cell>
          <cell r="F115" t="str">
            <v>Carga e descarga mecanizada de material de empréstimo</v>
          </cell>
          <cell r="G115">
            <v>1.3</v>
          </cell>
          <cell r="H115" t="str">
            <v>M3</v>
          </cell>
          <cell r="I115">
            <v>0.89</v>
          </cell>
          <cell r="J115">
            <v>0.89</v>
          </cell>
          <cell r="K115">
            <v>1.78</v>
          </cell>
          <cell r="L115">
            <v>0.7</v>
          </cell>
          <cell r="M115">
            <v>0.71</v>
          </cell>
          <cell r="N115">
            <v>1.41</v>
          </cell>
          <cell r="O115">
            <v>2.31</v>
          </cell>
        </row>
        <row r="116">
          <cell r="B116">
            <v>0</v>
          </cell>
          <cell r="C116" t="str">
            <v>6.1.1.2.3</v>
          </cell>
          <cell r="D116" t="str">
            <v>SINAPI</v>
          </cell>
          <cell r="E116">
            <v>72887</v>
          </cell>
          <cell r="F116" t="str">
            <v>Transporte de material de empréstimo p/ aterro (DMT=20km)</v>
          </cell>
          <cell r="G116">
            <v>26</v>
          </cell>
          <cell r="H116" t="str">
            <v>M3XKM</v>
          </cell>
          <cell r="I116">
            <v>0.53</v>
          </cell>
          <cell r="J116">
            <v>0.53</v>
          </cell>
          <cell r="K116">
            <v>1.06</v>
          </cell>
          <cell r="L116">
            <v>0.42</v>
          </cell>
          <cell r="M116">
            <v>0.42</v>
          </cell>
          <cell r="N116">
            <v>0.84</v>
          </cell>
          <cell r="O116">
            <v>27.56</v>
          </cell>
        </row>
        <row r="117">
          <cell r="B117">
            <v>0</v>
          </cell>
          <cell r="C117" t="str">
            <v>6.1.1.2.4</v>
          </cell>
          <cell r="D117" t="str">
            <v>SINAPI</v>
          </cell>
          <cell r="E117" t="str">
            <v>73964/006</v>
          </cell>
          <cell r="F117" t="str">
            <v>Reaterro de vala com compactação manual</v>
          </cell>
          <cell r="G117">
            <v>1.3</v>
          </cell>
          <cell r="H117" t="str">
            <v>M3</v>
          </cell>
          <cell r="I117">
            <v>22.519999999999996</v>
          </cell>
          <cell r="J117">
            <v>22.53</v>
          </cell>
          <cell r="K117">
            <v>45.05</v>
          </cell>
          <cell r="L117">
            <v>17.839999999999996</v>
          </cell>
          <cell r="M117">
            <v>17.850000000000001</v>
          </cell>
          <cell r="N117">
            <v>35.69</v>
          </cell>
          <cell r="O117">
            <v>58.57</v>
          </cell>
        </row>
        <row r="118">
          <cell r="B118">
            <v>0</v>
          </cell>
          <cell r="C118" t="str">
            <v>6.1.1.2.5</v>
          </cell>
          <cell r="D118" t="str">
            <v>Composição</v>
          </cell>
          <cell r="E118" t="str">
            <v>MAI-002T</v>
          </cell>
          <cell r="F118" t="str">
            <v>Execução de Passeio (CALÇADA) em concreto 20 MPA</v>
          </cell>
          <cell r="G118">
            <v>0.64</v>
          </cell>
          <cell r="H118" t="str">
            <v>M2</v>
          </cell>
          <cell r="I118">
            <v>28.43</v>
          </cell>
          <cell r="J118">
            <v>28.43</v>
          </cell>
          <cell r="K118">
            <v>56.86</v>
          </cell>
          <cell r="L118">
            <v>22.523999999999997</v>
          </cell>
          <cell r="M118">
            <v>22.52</v>
          </cell>
          <cell r="N118">
            <v>45.043999999999997</v>
          </cell>
          <cell r="O118">
            <v>36.39</v>
          </cell>
        </row>
        <row r="119">
          <cell r="B119">
            <v>0</v>
          </cell>
          <cell r="C119" t="str">
            <v>6.1.2</v>
          </cell>
          <cell r="D119">
            <v>0</v>
          </cell>
          <cell r="E119">
            <v>0</v>
          </cell>
          <cell r="F119" t="str">
            <v>SUBSTITUIÇÕES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</row>
        <row r="120">
          <cell r="B120">
            <v>0</v>
          </cell>
          <cell r="C120" t="str">
            <v>6.1.2.1</v>
          </cell>
          <cell r="D120" t="str">
            <v>Composição</v>
          </cell>
          <cell r="E120" t="str">
            <v>FEV-002</v>
          </cell>
          <cell r="F120" t="str">
            <v>Remoção de boca de lobo</v>
          </cell>
          <cell r="G120">
            <v>11</v>
          </cell>
          <cell r="H120" t="str">
            <v>UN</v>
          </cell>
          <cell r="I120">
            <v>66.62</v>
          </cell>
          <cell r="J120">
            <v>66.62</v>
          </cell>
          <cell r="K120">
            <v>133.24</v>
          </cell>
          <cell r="L120">
            <v>52.77488000000001</v>
          </cell>
          <cell r="M120">
            <v>52.78</v>
          </cell>
          <cell r="N120">
            <v>105.55488000000001</v>
          </cell>
          <cell r="O120">
            <v>1465.64</v>
          </cell>
        </row>
        <row r="121">
          <cell r="B121">
            <v>0</v>
          </cell>
          <cell r="C121" t="str">
            <v>6.1.2.2</v>
          </cell>
          <cell r="D121" t="str">
            <v>SINAPI</v>
          </cell>
          <cell r="E121">
            <v>83659</v>
          </cell>
          <cell r="F121" t="str">
            <v>Boca de lobo em alvenaria tijolo maciço, revest. c/ argamassa de cimento:areia 1:3, sobre lastro de concreto 10cm e tampa de concreto armado</v>
          </cell>
          <cell r="G121">
            <v>11</v>
          </cell>
          <cell r="H121" t="str">
            <v>UN</v>
          </cell>
          <cell r="I121">
            <v>380.43</v>
          </cell>
          <cell r="J121">
            <v>380.43</v>
          </cell>
          <cell r="K121">
            <v>760.86</v>
          </cell>
          <cell r="L121">
            <v>301.38</v>
          </cell>
          <cell r="M121">
            <v>301.38</v>
          </cell>
          <cell r="N121">
            <v>602.76</v>
          </cell>
          <cell r="O121">
            <v>8369.4599999999991</v>
          </cell>
        </row>
        <row r="122">
          <cell r="B122">
            <v>0</v>
          </cell>
          <cell r="C122" t="str">
            <v>6.1.2.3</v>
          </cell>
          <cell r="D122" t="str">
            <v>Composição</v>
          </cell>
          <cell r="E122" t="str">
            <v>FEV-003</v>
          </cell>
          <cell r="F122" t="str">
            <v>Remoção de caixa de inspeção</v>
          </cell>
          <cell r="G122">
            <v>18</v>
          </cell>
          <cell r="H122" t="str">
            <v>UN</v>
          </cell>
          <cell r="I122">
            <v>84.15</v>
          </cell>
          <cell r="J122">
            <v>84.16</v>
          </cell>
          <cell r="K122">
            <v>168.31</v>
          </cell>
          <cell r="L122">
            <v>66.662480000000002</v>
          </cell>
          <cell r="M122">
            <v>66.67</v>
          </cell>
          <cell r="N122">
            <v>133.33248</v>
          </cell>
          <cell r="O122">
            <v>3029.58</v>
          </cell>
        </row>
        <row r="123">
          <cell r="B123">
            <v>0</v>
          </cell>
          <cell r="C123" t="str">
            <v>6.1.2.4</v>
          </cell>
          <cell r="D123" t="str">
            <v>DAER</v>
          </cell>
          <cell r="E123">
            <v>2300</v>
          </cell>
          <cell r="F123" t="str">
            <v>Caixa de Inspeção Nova</v>
          </cell>
          <cell r="G123">
            <v>18</v>
          </cell>
          <cell r="H123" t="str">
            <v>UN</v>
          </cell>
          <cell r="I123">
            <v>510.93</v>
          </cell>
          <cell r="J123">
            <v>510.93</v>
          </cell>
          <cell r="K123">
            <v>1021.86</v>
          </cell>
          <cell r="L123">
            <v>404.76</v>
          </cell>
          <cell r="M123">
            <v>404.76</v>
          </cell>
          <cell r="N123">
            <v>809.52</v>
          </cell>
          <cell r="O123">
            <v>18393.48</v>
          </cell>
        </row>
        <row r="124">
          <cell r="B124">
            <v>0</v>
          </cell>
          <cell r="C124" t="str">
            <v>6.1.2.5</v>
          </cell>
          <cell r="D124" t="str">
            <v>DAER</v>
          </cell>
          <cell r="E124">
            <v>2675</v>
          </cell>
          <cell r="F124" t="str">
            <v>Remoção de tubulação de concreto, DN 800 mm - Incl. transporte</v>
          </cell>
          <cell r="G124">
            <v>712.40000000000009</v>
          </cell>
          <cell r="H124" t="str">
            <v>M</v>
          </cell>
          <cell r="I124">
            <v>18.350000000000001</v>
          </cell>
          <cell r="J124">
            <v>18.36</v>
          </cell>
          <cell r="K124">
            <v>36.71</v>
          </cell>
          <cell r="L124">
            <v>14.54</v>
          </cell>
          <cell r="M124">
            <v>14.54</v>
          </cell>
          <cell r="N124">
            <v>29.08</v>
          </cell>
          <cell r="O124">
            <v>26152.2</v>
          </cell>
        </row>
        <row r="125">
          <cell r="B125">
            <v>0</v>
          </cell>
          <cell r="C125" t="str">
            <v>6.1.2.6</v>
          </cell>
          <cell r="D125" t="str">
            <v>SINAPI</v>
          </cell>
          <cell r="E125" t="str">
            <v>INS_7750</v>
          </cell>
          <cell r="F125" t="str">
            <v>Tubo concreto armado p/ rede pluvial DN 800mm</v>
          </cell>
          <cell r="G125">
            <v>21.1</v>
          </cell>
          <cell r="H125" t="str">
            <v>M</v>
          </cell>
          <cell r="I125">
            <v>103.96999999999998</v>
          </cell>
          <cell r="J125">
            <v>103.98</v>
          </cell>
          <cell r="K125">
            <v>207.95</v>
          </cell>
          <cell r="L125">
            <v>82.37</v>
          </cell>
          <cell r="M125">
            <v>82.37</v>
          </cell>
          <cell r="N125">
            <v>164.74</v>
          </cell>
          <cell r="O125">
            <v>4387.75</v>
          </cell>
        </row>
        <row r="126">
          <cell r="B126">
            <v>0</v>
          </cell>
          <cell r="C126" t="str">
            <v>6.1.2.7</v>
          </cell>
          <cell r="D126" t="str">
            <v>SINAPI</v>
          </cell>
          <cell r="E126">
            <v>73720</v>
          </cell>
          <cell r="F126" t="str">
            <v>ASSENTAMENTO DE TUBOS DE CONCRETO DIAMETRO = 800MM, SIMPLES OU ARMADO JUNTA EM ARGAMASSA 1:3 CIMENTO:AREIA</v>
          </cell>
          <cell r="G126">
            <v>21.1</v>
          </cell>
          <cell r="H126" t="str">
            <v>M</v>
          </cell>
          <cell r="I126">
            <v>49.79</v>
          </cell>
          <cell r="J126">
            <v>49.79</v>
          </cell>
          <cell r="K126">
            <v>99.58</v>
          </cell>
          <cell r="L126">
            <v>39.44</v>
          </cell>
          <cell r="M126">
            <v>39.450000000000003</v>
          </cell>
          <cell r="N126">
            <v>78.89</v>
          </cell>
          <cell r="O126">
            <v>2101.14</v>
          </cell>
        </row>
        <row r="127">
          <cell r="B127">
            <v>0</v>
          </cell>
          <cell r="C127" t="str">
            <v>6.1.2.8</v>
          </cell>
          <cell r="D127" t="str">
            <v>SINAPI</v>
          </cell>
          <cell r="E127">
            <v>5622</v>
          </cell>
          <cell r="F127" t="str">
            <v xml:space="preserve">REGULARIZACAO E COMPACTACAO MANUAL DE TERRENO COM SOQUETE </v>
          </cell>
          <cell r="G127">
            <v>16.88</v>
          </cell>
          <cell r="H127" t="str">
            <v>M2</v>
          </cell>
          <cell r="I127">
            <v>2.4700000000000002</v>
          </cell>
          <cell r="J127">
            <v>2.48</v>
          </cell>
          <cell r="K127">
            <v>4.95</v>
          </cell>
          <cell r="L127">
            <v>1.96</v>
          </cell>
          <cell r="M127">
            <v>1.96</v>
          </cell>
          <cell r="N127">
            <v>3.92</v>
          </cell>
          <cell r="O127">
            <v>83.56</v>
          </cell>
        </row>
        <row r="128">
          <cell r="B128">
            <v>0</v>
          </cell>
          <cell r="C128" t="str">
            <v>6.1.2.9</v>
          </cell>
          <cell r="D128" t="str">
            <v>SINAPI</v>
          </cell>
          <cell r="E128">
            <v>73692</v>
          </cell>
          <cell r="F128" t="str">
            <v xml:space="preserve">LASTRO DE AREIA MEDIA </v>
          </cell>
          <cell r="G128">
            <v>0.84</v>
          </cell>
          <cell r="H128" t="str">
            <v>M3</v>
          </cell>
          <cell r="I128">
            <v>56.750000000000007</v>
          </cell>
          <cell r="J128">
            <v>56.76</v>
          </cell>
          <cell r="K128">
            <v>113.51</v>
          </cell>
          <cell r="L128">
            <v>44.96</v>
          </cell>
          <cell r="M128">
            <v>44.96</v>
          </cell>
          <cell r="N128">
            <v>89.92</v>
          </cell>
          <cell r="O128">
            <v>95.35</v>
          </cell>
        </row>
        <row r="129">
          <cell r="B129">
            <v>0</v>
          </cell>
          <cell r="C129" t="str">
            <v>6.1.2.10</v>
          </cell>
          <cell r="D129" t="str">
            <v>SINAPI</v>
          </cell>
          <cell r="E129">
            <v>72887</v>
          </cell>
          <cell r="F129" t="str">
            <v>Transporte (frete) de areia para lastro, excl. areia - DMT = 9,8km</v>
          </cell>
          <cell r="G129">
            <v>3.23</v>
          </cell>
          <cell r="H129" t="str">
            <v>M3XKM</v>
          </cell>
          <cell r="I129">
            <v>0.53</v>
          </cell>
          <cell r="J129">
            <v>0.53</v>
          </cell>
          <cell r="K129">
            <v>1.06</v>
          </cell>
          <cell r="L129">
            <v>0.42</v>
          </cell>
          <cell r="M129">
            <v>0.42</v>
          </cell>
          <cell r="N129">
            <v>0.84</v>
          </cell>
          <cell r="O129">
            <v>3.42</v>
          </cell>
        </row>
        <row r="130">
          <cell r="B130">
            <v>0</v>
          </cell>
          <cell r="C130" t="str">
            <v>6.1.2.11</v>
          </cell>
          <cell r="D130" t="str">
            <v>SINAPI</v>
          </cell>
          <cell r="E130" t="str">
            <v>INS_7757</v>
          </cell>
          <cell r="F130" t="str">
            <v>Tubo concreto armado p/ rede pluvial DN 1200mm</v>
          </cell>
          <cell r="G130">
            <v>352.8</v>
          </cell>
          <cell r="H130" t="str">
            <v>M</v>
          </cell>
          <cell r="I130">
            <v>202.25999999999996</v>
          </cell>
          <cell r="J130">
            <v>202.27</v>
          </cell>
          <cell r="K130">
            <v>404.53</v>
          </cell>
          <cell r="L130">
            <v>160.23000000000002</v>
          </cell>
          <cell r="M130">
            <v>160.24</v>
          </cell>
          <cell r="N130">
            <v>320.47000000000003</v>
          </cell>
          <cell r="O130">
            <v>142718.18</v>
          </cell>
        </row>
        <row r="131">
          <cell r="B131">
            <v>0</v>
          </cell>
          <cell r="C131" t="str">
            <v>6.1.2.12</v>
          </cell>
          <cell r="D131" t="str">
            <v>SINAPI</v>
          </cell>
          <cell r="E131">
            <v>73719</v>
          </cell>
          <cell r="F131" t="str">
            <v>ASSENTAMENTO DE TUBOS DE CONCRETO DIAMETRO = 1200MM, SIMPLES OU ARMADO JUNTA EM ARGAMASSA 1:3 CIMENTO:AREIA</v>
          </cell>
          <cell r="G131">
            <v>352.8</v>
          </cell>
          <cell r="H131" t="str">
            <v>M</v>
          </cell>
          <cell r="I131">
            <v>92.61</v>
          </cell>
          <cell r="J131">
            <v>92.61</v>
          </cell>
          <cell r="K131">
            <v>185.22</v>
          </cell>
          <cell r="L131">
            <v>73.359999999999985</v>
          </cell>
          <cell r="M131">
            <v>73.37</v>
          </cell>
          <cell r="N131">
            <v>146.72999999999999</v>
          </cell>
          <cell r="O131">
            <v>65345.62</v>
          </cell>
        </row>
        <row r="132">
          <cell r="B132">
            <v>0</v>
          </cell>
          <cell r="C132" t="str">
            <v>6.1.2.13</v>
          </cell>
          <cell r="D132" t="str">
            <v>SINAPI</v>
          </cell>
          <cell r="E132">
            <v>5622</v>
          </cell>
          <cell r="F132" t="str">
            <v xml:space="preserve">REGULARIZACAO E COMPACTACAO MANUAL DE TERRENO COM SOQUETE </v>
          </cell>
          <cell r="G132">
            <v>423.36</v>
          </cell>
          <cell r="H132" t="str">
            <v>M2</v>
          </cell>
          <cell r="I132">
            <v>2.4700000000000002</v>
          </cell>
          <cell r="J132">
            <v>2.48</v>
          </cell>
          <cell r="K132">
            <v>4.95</v>
          </cell>
          <cell r="L132">
            <v>1.96</v>
          </cell>
          <cell r="M132">
            <v>1.96</v>
          </cell>
          <cell r="N132">
            <v>3.92</v>
          </cell>
          <cell r="O132">
            <v>2095.63</v>
          </cell>
        </row>
        <row r="133">
          <cell r="B133">
            <v>0</v>
          </cell>
          <cell r="C133" t="str">
            <v>6.1.2.14</v>
          </cell>
          <cell r="D133" t="str">
            <v>SINAPI</v>
          </cell>
          <cell r="E133">
            <v>73692</v>
          </cell>
          <cell r="F133" t="str">
            <v xml:space="preserve">LASTRO DE AREIA MEDIA </v>
          </cell>
          <cell r="G133">
            <v>21.17</v>
          </cell>
          <cell r="H133" t="str">
            <v>M3</v>
          </cell>
          <cell r="I133">
            <v>56.750000000000007</v>
          </cell>
          <cell r="J133">
            <v>56.76</v>
          </cell>
          <cell r="K133">
            <v>113.51</v>
          </cell>
          <cell r="L133">
            <v>44.96</v>
          </cell>
          <cell r="M133">
            <v>44.96</v>
          </cell>
          <cell r="N133">
            <v>89.92</v>
          </cell>
          <cell r="O133">
            <v>2403.0100000000002</v>
          </cell>
        </row>
        <row r="134">
          <cell r="B134">
            <v>0</v>
          </cell>
          <cell r="C134" t="str">
            <v>6.1.2.15</v>
          </cell>
          <cell r="D134" t="str">
            <v>SINAPI</v>
          </cell>
          <cell r="E134">
            <v>72887</v>
          </cell>
          <cell r="F134" t="str">
            <v>Transporte (frete) de areia para lastro, excl. areia - DMT = 9,8km</v>
          </cell>
          <cell r="G134">
            <v>214.82</v>
          </cell>
          <cell r="H134" t="str">
            <v>M3XKM</v>
          </cell>
          <cell r="I134">
            <v>0.53</v>
          </cell>
          <cell r="J134">
            <v>0.53</v>
          </cell>
          <cell r="K134">
            <v>1.06</v>
          </cell>
          <cell r="L134">
            <v>0.42</v>
          </cell>
          <cell r="M134">
            <v>0.42</v>
          </cell>
          <cell r="N134">
            <v>0.84</v>
          </cell>
          <cell r="O134">
            <v>227.71</v>
          </cell>
        </row>
        <row r="135">
          <cell r="B135">
            <v>0</v>
          </cell>
          <cell r="C135" t="str">
            <v>6.1.2.16</v>
          </cell>
          <cell r="D135" t="str">
            <v>SINAPI</v>
          </cell>
          <cell r="E135" t="str">
            <v>INS_7758</v>
          </cell>
          <cell r="F135" t="str">
            <v>Tubo concreto armado p/ rede pluvial DN 1500mm</v>
          </cell>
          <cell r="G135">
            <v>338.5</v>
          </cell>
          <cell r="H135" t="str">
            <v>M</v>
          </cell>
          <cell r="I135">
            <v>300.84000000000003</v>
          </cell>
          <cell r="J135">
            <v>300.85000000000002</v>
          </cell>
          <cell r="K135">
            <v>601.69000000000005</v>
          </cell>
          <cell r="L135">
            <v>238.33</v>
          </cell>
          <cell r="M135">
            <v>238.33</v>
          </cell>
          <cell r="N135">
            <v>476.66</v>
          </cell>
          <cell r="O135">
            <v>203672.07</v>
          </cell>
        </row>
        <row r="136">
          <cell r="B136">
            <v>0</v>
          </cell>
          <cell r="C136" t="str">
            <v>6.1.2.17</v>
          </cell>
          <cell r="D136" t="str">
            <v>SINAPI</v>
          </cell>
          <cell r="E136">
            <v>73718</v>
          </cell>
          <cell r="F136" t="str">
            <v>ASSENTAMENTO DE TUBOS DE CONCRETO DIAMETRO = 1500MM, SIMPLES OU ARMADO JUNTA EM ARGAMASSA 1:3 CIMENTO:AREIA</v>
          </cell>
          <cell r="G136">
            <v>338.5</v>
          </cell>
          <cell r="H136" t="str">
            <v>M</v>
          </cell>
          <cell r="I136">
            <v>144.70000000000002</v>
          </cell>
          <cell r="J136">
            <v>144.71</v>
          </cell>
          <cell r="K136">
            <v>289.41000000000003</v>
          </cell>
          <cell r="L136">
            <v>114.63000000000001</v>
          </cell>
          <cell r="M136">
            <v>114.64</v>
          </cell>
          <cell r="N136">
            <v>229.27</v>
          </cell>
          <cell r="O136">
            <v>97965.29</v>
          </cell>
        </row>
        <row r="137">
          <cell r="B137">
            <v>0</v>
          </cell>
          <cell r="C137" t="str">
            <v>6.1.2.18</v>
          </cell>
          <cell r="D137" t="str">
            <v>SINAPI</v>
          </cell>
          <cell r="E137">
            <v>5622</v>
          </cell>
          <cell r="F137" t="str">
            <v xml:space="preserve">REGULARIZACAO E COMPACTACAO MANUAL DE TERRENO COM SOQUETE </v>
          </cell>
          <cell r="G137">
            <v>507.75</v>
          </cell>
          <cell r="H137" t="str">
            <v>M2</v>
          </cell>
          <cell r="I137">
            <v>2.4700000000000002</v>
          </cell>
          <cell r="J137">
            <v>2.48</v>
          </cell>
          <cell r="K137">
            <v>4.95</v>
          </cell>
          <cell r="L137">
            <v>1.96</v>
          </cell>
          <cell r="M137">
            <v>1.96</v>
          </cell>
          <cell r="N137">
            <v>3.92</v>
          </cell>
          <cell r="O137">
            <v>2513.36</v>
          </cell>
        </row>
        <row r="138">
          <cell r="B138">
            <v>0</v>
          </cell>
          <cell r="C138" t="str">
            <v>6.1.2.19</v>
          </cell>
          <cell r="D138" t="str">
            <v>SINAPI</v>
          </cell>
          <cell r="E138">
            <v>73692</v>
          </cell>
          <cell r="F138" t="str">
            <v xml:space="preserve">LASTRO DE AREIA MEDIA </v>
          </cell>
          <cell r="G138">
            <v>25.39</v>
          </cell>
          <cell r="H138" t="str">
            <v>M3</v>
          </cell>
          <cell r="I138">
            <v>56.750000000000007</v>
          </cell>
          <cell r="J138">
            <v>56.76</v>
          </cell>
          <cell r="K138">
            <v>113.51</v>
          </cell>
          <cell r="L138">
            <v>44.96</v>
          </cell>
          <cell r="M138">
            <v>44.96</v>
          </cell>
          <cell r="N138">
            <v>89.92</v>
          </cell>
          <cell r="O138">
            <v>2882.02</v>
          </cell>
        </row>
        <row r="139">
          <cell r="B139">
            <v>0</v>
          </cell>
          <cell r="C139" t="str">
            <v>6.1.2.20</v>
          </cell>
          <cell r="D139" t="str">
            <v>SINAPI</v>
          </cell>
          <cell r="E139">
            <v>72887</v>
          </cell>
          <cell r="F139" t="str">
            <v>Transporte (frete) de areia para lastro, excl. areia - DMT = 9,8km</v>
          </cell>
          <cell r="G139">
            <v>248.82</v>
          </cell>
          <cell r="H139" t="str">
            <v>M3XKM</v>
          </cell>
          <cell r="I139">
            <v>0.53</v>
          </cell>
          <cell r="J139">
            <v>0.53</v>
          </cell>
          <cell r="K139">
            <v>1.06</v>
          </cell>
          <cell r="L139">
            <v>0.42</v>
          </cell>
          <cell r="M139">
            <v>0.42</v>
          </cell>
          <cell r="N139">
            <v>0.84</v>
          </cell>
          <cell r="O139">
            <v>263.75</v>
          </cell>
        </row>
        <row r="140">
          <cell r="B140">
            <v>0</v>
          </cell>
          <cell r="C140" t="str">
            <v>6.1.2.21</v>
          </cell>
          <cell r="D140">
            <v>0</v>
          </cell>
          <cell r="E140">
            <v>0</v>
          </cell>
          <cell r="F140" t="str">
            <v>Escavação Mecânica de Valas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</row>
        <row r="141">
          <cell r="B141">
            <v>0</v>
          </cell>
          <cell r="C141" t="str">
            <v>6.1.2.21.1</v>
          </cell>
          <cell r="D141" t="str">
            <v>SINAPI</v>
          </cell>
          <cell r="E141">
            <v>73576</v>
          </cell>
          <cell r="F141" t="str">
            <v>Escacv. Mec. (escav. Hidr.) Vala Escor. Prof=1,5 à 3,0m Mat 1a. cat.</v>
          </cell>
          <cell r="G141">
            <v>2404.25</v>
          </cell>
          <cell r="H141" t="str">
            <v>M3</v>
          </cell>
          <cell r="I141">
            <v>2.5300000000000002</v>
          </cell>
          <cell r="J141">
            <v>2.54</v>
          </cell>
          <cell r="K141">
            <v>5.07</v>
          </cell>
          <cell r="L141">
            <v>2.0099999999999998</v>
          </cell>
          <cell r="M141">
            <v>2.0099999999999998</v>
          </cell>
          <cell r="N141">
            <v>4.0199999999999996</v>
          </cell>
          <cell r="O141">
            <v>12189.55</v>
          </cell>
        </row>
        <row r="142">
          <cell r="B142">
            <v>0</v>
          </cell>
          <cell r="C142" t="str">
            <v>6.1.2.21.2</v>
          </cell>
          <cell r="D142" t="str">
            <v>SINAPI</v>
          </cell>
          <cell r="E142">
            <v>83867</v>
          </cell>
          <cell r="F142" t="str">
            <v>Escoramento de valas descontínuo</v>
          </cell>
          <cell r="G142">
            <v>2635.88</v>
          </cell>
          <cell r="H142" t="str">
            <v>M2</v>
          </cell>
          <cell r="I142">
            <v>22.060000000000002</v>
          </cell>
          <cell r="J142">
            <v>22.07</v>
          </cell>
          <cell r="K142">
            <v>44.13</v>
          </cell>
          <cell r="L142">
            <v>17.48</v>
          </cell>
          <cell r="M142">
            <v>17.48</v>
          </cell>
          <cell r="N142">
            <v>34.96</v>
          </cell>
          <cell r="O142">
            <v>116321.38</v>
          </cell>
        </row>
        <row r="143">
          <cell r="B143">
            <v>0</v>
          </cell>
          <cell r="C143" t="str">
            <v>6.1.2.21.3</v>
          </cell>
          <cell r="D143" t="str">
            <v>SINAPI</v>
          </cell>
          <cell r="E143" t="str">
            <v>74010/001</v>
          </cell>
          <cell r="F143" t="str">
            <v>Carga e descarga mecanizada de solo escavado</v>
          </cell>
          <cell r="G143">
            <v>2404.25</v>
          </cell>
          <cell r="H143" t="str">
            <v>M3</v>
          </cell>
          <cell r="I143">
            <v>0.89</v>
          </cell>
          <cell r="J143">
            <v>0.89</v>
          </cell>
          <cell r="K143">
            <v>1.78</v>
          </cell>
          <cell r="L143">
            <v>0.7</v>
          </cell>
          <cell r="M143">
            <v>0.71</v>
          </cell>
          <cell r="N143">
            <v>1.41</v>
          </cell>
          <cell r="O143">
            <v>4279.57</v>
          </cell>
        </row>
        <row r="144">
          <cell r="B144">
            <v>0</v>
          </cell>
          <cell r="C144" t="str">
            <v>6.1.2.21.4</v>
          </cell>
          <cell r="D144" t="str">
            <v>SINAPI</v>
          </cell>
          <cell r="E144">
            <v>72881</v>
          </cell>
          <cell r="F144" t="str">
            <v>Transporte local com caminhão basculante (Bota-fora) - DMT = 8,43 km</v>
          </cell>
          <cell r="G144">
            <v>20267.830000000002</v>
          </cell>
          <cell r="H144" t="str">
            <v>M3XKM</v>
          </cell>
          <cell r="I144">
            <v>0.7</v>
          </cell>
          <cell r="J144">
            <v>0.7</v>
          </cell>
          <cell r="K144">
            <v>1.4</v>
          </cell>
          <cell r="L144">
            <v>0.55000000000000004</v>
          </cell>
          <cell r="M144">
            <v>0.56000000000000005</v>
          </cell>
          <cell r="N144">
            <v>1.1100000000000001</v>
          </cell>
          <cell r="O144">
            <v>28374.959999999999</v>
          </cell>
        </row>
        <row r="145">
          <cell r="B145">
            <v>0</v>
          </cell>
          <cell r="C145" t="str">
            <v>6.1.2.22</v>
          </cell>
          <cell r="D145">
            <v>0</v>
          </cell>
          <cell r="E145">
            <v>0</v>
          </cell>
          <cell r="F145" t="str">
            <v>Recomposição com material de empréstimo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</row>
        <row r="146">
          <cell r="B146">
            <v>0</v>
          </cell>
          <cell r="C146" t="str">
            <v>6.1.2.22.1</v>
          </cell>
          <cell r="D146" t="str">
            <v>SINAPI</v>
          </cell>
          <cell r="E146">
            <v>73576</v>
          </cell>
          <cell r="F146" t="str">
            <v>Escavação de material de empréstimo p/ aterro</v>
          </cell>
          <cell r="G146">
            <v>1885.23</v>
          </cell>
          <cell r="H146" t="str">
            <v>M3</v>
          </cell>
          <cell r="I146">
            <v>2.5300000000000002</v>
          </cell>
          <cell r="J146">
            <v>2.54</v>
          </cell>
          <cell r="K146">
            <v>5.07</v>
          </cell>
          <cell r="L146">
            <v>2.0099999999999998</v>
          </cell>
          <cell r="M146">
            <v>2.0099999999999998</v>
          </cell>
          <cell r="N146">
            <v>4.0199999999999996</v>
          </cell>
          <cell r="O146">
            <v>9558.1200000000008</v>
          </cell>
        </row>
        <row r="147">
          <cell r="B147">
            <v>0</v>
          </cell>
          <cell r="C147" t="str">
            <v>6.1.2.22.2</v>
          </cell>
          <cell r="D147" t="str">
            <v>SINAPI</v>
          </cell>
          <cell r="E147" t="str">
            <v>74010/001</v>
          </cell>
          <cell r="F147" t="str">
            <v>Carga e descarga mecanizada de material de empréstimo</v>
          </cell>
          <cell r="G147">
            <v>1885.23</v>
          </cell>
          <cell r="H147" t="str">
            <v>M3</v>
          </cell>
          <cell r="I147">
            <v>0.89</v>
          </cell>
          <cell r="J147">
            <v>0.89</v>
          </cell>
          <cell r="K147">
            <v>1.78</v>
          </cell>
          <cell r="L147">
            <v>0.7</v>
          </cell>
          <cell r="M147">
            <v>0.71</v>
          </cell>
          <cell r="N147">
            <v>1.41</v>
          </cell>
          <cell r="O147">
            <v>3355.71</v>
          </cell>
        </row>
        <row r="148">
          <cell r="B148">
            <v>0</v>
          </cell>
          <cell r="C148" t="str">
            <v>6.1.2.22.3</v>
          </cell>
          <cell r="D148" t="str">
            <v>SINAPI</v>
          </cell>
          <cell r="E148">
            <v>72887</v>
          </cell>
          <cell r="F148" t="str">
            <v>Transporte de material de empréstimo p/ aterro (DMT=20km)</v>
          </cell>
          <cell r="G148">
            <v>37704.6</v>
          </cell>
          <cell r="H148" t="str">
            <v>M3XKM</v>
          </cell>
          <cell r="I148">
            <v>0.53</v>
          </cell>
          <cell r="J148">
            <v>0.53</v>
          </cell>
          <cell r="K148">
            <v>1.06</v>
          </cell>
          <cell r="L148">
            <v>0.42</v>
          </cell>
          <cell r="M148">
            <v>0.42</v>
          </cell>
          <cell r="N148">
            <v>0.84</v>
          </cell>
          <cell r="O148">
            <v>39966.879999999997</v>
          </cell>
        </row>
        <row r="149">
          <cell r="B149">
            <v>0</v>
          </cell>
          <cell r="C149" t="str">
            <v>6.1.2.22.4</v>
          </cell>
          <cell r="D149" t="str">
            <v>SINAPI</v>
          </cell>
          <cell r="E149" t="str">
            <v>73964/006</v>
          </cell>
          <cell r="F149" t="str">
            <v>Reaterro de vala com compactação manual</v>
          </cell>
          <cell r="G149">
            <v>1885.23</v>
          </cell>
          <cell r="H149" t="str">
            <v>M3</v>
          </cell>
          <cell r="I149">
            <v>22.519999999999996</v>
          </cell>
          <cell r="J149">
            <v>22.53</v>
          </cell>
          <cell r="K149">
            <v>45.05</v>
          </cell>
          <cell r="L149">
            <v>17.839999999999996</v>
          </cell>
          <cell r="M149">
            <v>17.850000000000001</v>
          </cell>
          <cell r="N149">
            <v>35.69</v>
          </cell>
          <cell r="O149">
            <v>84929.61</v>
          </cell>
        </row>
        <row r="150">
          <cell r="B150">
            <v>0</v>
          </cell>
          <cell r="C150" t="str">
            <v>6.1.2.22.7</v>
          </cell>
          <cell r="D150" t="str">
            <v>Composição</v>
          </cell>
          <cell r="E150" t="str">
            <v>MAI-002T</v>
          </cell>
          <cell r="F150" t="str">
            <v>Passeio em concreto 20 MPa, esp. 5 cm, lastro de brita 10 cm, junta serrada com polimento - Incluso transporte</v>
          </cell>
          <cell r="G150">
            <v>1147.26</v>
          </cell>
          <cell r="H150" t="str">
            <v>M2</v>
          </cell>
          <cell r="I150">
            <v>28.43</v>
          </cell>
          <cell r="J150">
            <v>28.43</v>
          </cell>
          <cell r="K150">
            <v>56.86</v>
          </cell>
          <cell r="L150">
            <v>22.523999999999997</v>
          </cell>
          <cell r="M150">
            <v>22.52</v>
          </cell>
          <cell r="N150">
            <v>45.043999999999997</v>
          </cell>
          <cell r="O150">
            <v>65233.2</v>
          </cell>
        </row>
        <row r="151">
          <cell r="B151">
            <v>0</v>
          </cell>
          <cell r="C151" t="str">
            <v>6.1.3</v>
          </cell>
          <cell r="D151">
            <v>0</v>
          </cell>
          <cell r="E151">
            <v>0</v>
          </cell>
          <cell r="F151" t="str">
            <v>IMPLANTAÇÕES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</row>
        <row r="152">
          <cell r="B152">
            <v>0</v>
          </cell>
          <cell r="C152" t="str">
            <v>6.1.3.1</v>
          </cell>
          <cell r="D152" t="str">
            <v>SINAPI</v>
          </cell>
          <cell r="E152">
            <v>83659</v>
          </cell>
          <cell r="F152" t="str">
            <v>Boca de lobo em alvenaria tijolo maciço, revest. c/ argamassa de cimento:areia 1:3, sobre lastro de concreto 10cm e tampa de concreto armado</v>
          </cell>
          <cell r="G152">
            <v>13</v>
          </cell>
          <cell r="H152" t="str">
            <v>UN</v>
          </cell>
          <cell r="I152">
            <v>380.43</v>
          </cell>
          <cell r="J152">
            <v>380.43</v>
          </cell>
          <cell r="K152">
            <v>760.86</v>
          </cell>
          <cell r="L152">
            <v>301.38</v>
          </cell>
          <cell r="M152">
            <v>301.38</v>
          </cell>
          <cell r="N152">
            <v>602.76</v>
          </cell>
          <cell r="O152">
            <v>9891.18</v>
          </cell>
        </row>
        <row r="153">
          <cell r="B153">
            <v>0</v>
          </cell>
          <cell r="C153" t="str">
            <v>6.1.3.2</v>
          </cell>
          <cell r="D153" t="str">
            <v>DAER</v>
          </cell>
          <cell r="E153">
            <v>2300</v>
          </cell>
          <cell r="F153" t="str">
            <v>Caixa de Inspeção</v>
          </cell>
          <cell r="G153">
            <v>12</v>
          </cell>
          <cell r="H153" t="str">
            <v>UN</v>
          </cell>
          <cell r="I153">
            <v>510.93</v>
          </cell>
          <cell r="J153">
            <v>510.93</v>
          </cell>
          <cell r="K153">
            <v>1021.86</v>
          </cell>
          <cell r="L153">
            <v>404.76</v>
          </cell>
          <cell r="M153">
            <v>404.76</v>
          </cell>
          <cell r="N153">
            <v>809.52</v>
          </cell>
          <cell r="O153">
            <v>12262.32</v>
          </cell>
        </row>
        <row r="154">
          <cell r="B154">
            <v>0</v>
          </cell>
          <cell r="C154" t="str">
            <v>6.1.3.3</v>
          </cell>
          <cell r="D154" t="str">
            <v>SINAPI</v>
          </cell>
          <cell r="E154" t="str">
            <v>INS_7750</v>
          </cell>
          <cell r="F154" t="str">
            <v>Tubo concreto armado p/ rede pluvial DN 800mm</v>
          </cell>
          <cell r="G154">
            <v>144.6</v>
          </cell>
          <cell r="H154" t="str">
            <v>M</v>
          </cell>
          <cell r="I154">
            <v>103.96999999999998</v>
          </cell>
          <cell r="J154">
            <v>103.98</v>
          </cell>
          <cell r="K154">
            <v>207.95</v>
          </cell>
          <cell r="L154">
            <v>82.37</v>
          </cell>
          <cell r="M154">
            <v>82.37</v>
          </cell>
          <cell r="N154">
            <v>164.74</v>
          </cell>
          <cell r="O154">
            <v>30069.57</v>
          </cell>
        </row>
        <row r="155">
          <cell r="B155">
            <v>0</v>
          </cell>
          <cell r="C155" t="str">
            <v>6.1.3.4</v>
          </cell>
          <cell r="D155" t="str">
            <v>SINAPI</v>
          </cell>
          <cell r="E155">
            <v>73720</v>
          </cell>
          <cell r="F155" t="str">
            <v>ASSENTAMENTO DE TUBOS DE CONCRETO DIAMETRO = 800MM, SIMPLES OU ARMADO JUNTA EM ARGAMASSA 1:3 CIMENTO:AREIA</v>
          </cell>
          <cell r="G155">
            <v>144.6</v>
          </cell>
          <cell r="H155" t="str">
            <v>M</v>
          </cell>
          <cell r="I155">
            <v>49.79</v>
          </cell>
          <cell r="J155">
            <v>49.79</v>
          </cell>
          <cell r="K155">
            <v>99.58</v>
          </cell>
          <cell r="L155">
            <v>39.44</v>
          </cell>
          <cell r="M155">
            <v>39.450000000000003</v>
          </cell>
          <cell r="N155">
            <v>78.89</v>
          </cell>
          <cell r="O155">
            <v>14399.27</v>
          </cell>
        </row>
        <row r="156">
          <cell r="B156">
            <v>0</v>
          </cell>
          <cell r="C156" t="str">
            <v>6.1.3.5</v>
          </cell>
          <cell r="D156" t="str">
            <v>SINAPI</v>
          </cell>
          <cell r="E156">
            <v>5622</v>
          </cell>
          <cell r="F156" t="str">
            <v xml:space="preserve">REGULARIZACAO E COMPACTACAO MANUAL DE TERRENO COM SOQUETE </v>
          </cell>
          <cell r="G156">
            <v>115.68</v>
          </cell>
          <cell r="H156" t="str">
            <v>M2</v>
          </cell>
          <cell r="I156">
            <v>2.4700000000000002</v>
          </cell>
          <cell r="J156">
            <v>2.48</v>
          </cell>
          <cell r="K156">
            <v>4.95</v>
          </cell>
          <cell r="L156">
            <v>1.96</v>
          </cell>
          <cell r="M156">
            <v>1.96</v>
          </cell>
          <cell r="N156">
            <v>3.92</v>
          </cell>
          <cell r="O156">
            <v>572.62</v>
          </cell>
        </row>
        <row r="157">
          <cell r="B157">
            <v>0</v>
          </cell>
          <cell r="C157" t="str">
            <v>6.1.3.6</v>
          </cell>
          <cell r="D157" t="str">
            <v>SINAPI</v>
          </cell>
          <cell r="E157">
            <v>73692</v>
          </cell>
          <cell r="F157" t="str">
            <v xml:space="preserve">LASTRO DE AREIA MEDIA </v>
          </cell>
          <cell r="G157">
            <v>5.78</v>
          </cell>
          <cell r="H157" t="str">
            <v>M3</v>
          </cell>
          <cell r="I157">
            <v>56.750000000000007</v>
          </cell>
          <cell r="J157">
            <v>56.76</v>
          </cell>
          <cell r="K157">
            <v>113.51</v>
          </cell>
          <cell r="L157">
            <v>44.96</v>
          </cell>
          <cell r="M157">
            <v>44.96</v>
          </cell>
          <cell r="N157">
            <v>89.92</v>
          </cell>
          <cell r="O157">
            <v>656.09</v>
          </cell>
        </row>
        <row r="158">
          <cell r="B158">
            <v>0</v>
          </cell>
          <cell r="C158" t="str">
            <v>6.1.3.7</v>
          </cell>
          <cell r="D158" t="str">
            <v>SINAPI</v>
          </cell>
          <cell r="E158">
            <v>72887</v>
          </cell>
          <cell r="F158" t="str">
            <v>Transporte (frete) de areia para lastro, excl. areia - DMT = 9,8km</v>
          </cell>
          <cell r="G158">
            <v>56.64</v>
          </cell>
          <cell r="H158" t="str">
            <v>M3XKM</v>
          </cell>
          <cell r="I158">
            <v>0.53</v>
          </cell>
          <cell r="J158">
            <v>0.53</v>
          </cell>
          <cell r="K158">
            <v>1.06</v>
          </cell>
          <cell r="L158">
            <v>0.42</v>
          </cell>
          <cell r="M158">
            <v>0.42</v>
          </cell>
          <cell r="N158">
            <v>0.84</v>
          </cell>
          <cell r="O158">
            <v>60.04</v>
          </cell>
        </row>
        <row r="159">
          <cell r="B159">
            <v>0</v>
          </cell>
          <cell r="C159" t="str">
            <v>6.1.3.8</v>
          </cell>
          <cell r="D159" t="str">
            <v>SINAPI</v>
          </cell>
          <cell r="E159" t="str">
            <v>INS_7753</v>
          </cell>
          <cell r="F159" t="str">
            <v>Tubo concreto armado p/ rede pluvial DN 1000mm</v>
          </cell>
          <cell r="G159">
            <v>11.6</v>
          </cell>
          <cell r="H159" t="str">
            <v>M</v>
          </cell>
          <cell r="I159">
            <v>142.72</v>
          </cell>
          <cell r="J159">
            <v>142.72</v>
          </cell>
          <cell r="K159">
            <v>285.44</v>
          </cell>
          <cell r="L159">
            <v>113.06</v>
          </cell>
          <cell r="M159">
            <v>113.07</v>
          </cell>
          <cell r="N159">
            <v>226.13</v>
          </cell>
          <cell r="O159">
            <v>3311.1</v>
          </cell>
        </row>
        <row r="160">
          <cell r="B160">
            <v>0</v>
          </cell>
          <cell r="C160" t="str">
            <v>6.1.3.9</v>
          </cell>
          <cell r="D160" t="str">
            <v>SINAPI</v>
          </cell>
          <cell r="E160">
            <v>73721</v>
          </cell>
          <cell r="F160" t="str">
            <v>ASSENTAMENTO DE TUBOS DE CONCRETO DIAMETRO = 1000MM, SIMPLES OU ARMADO JUNTA EM ARGAMASSA 1:3 CIMENTO:AREIA</v>
          </cell>
          <cell r="G160">
            <v>11.6</v>
          </cell>
          <cell r="H160" t="str">
            <v>M</v>
          </cell>
          <cell r="I160">
            <v>74.52000000000001</v>
          </cell>
          <cell r="J160">
            <v>74.53</v>
          </cell>
          <cell r="K160">
            <v>149.05000000000001</v>
          </cell>
          <cell r="L160">
            <v>59.04</v>
          </cell>
          <cell r="M160">
            <v>59.04</v>
          </cell>
          <cell r="N160">
            <v>118.08</v>
          </cell>
          <cell r="O160">
            <v>1728.98</v>
          </cell>
        </row>
        <row r="161">
          <cell r="B161">
            <v>0</v>
          </cell>
          <cell r="C161" t="str">
            <v>6.1.3.10</v>
          </cell>
          <cell r="D161" t="str">
            <v>SINAPI</v>
          </cell>
          <cell r="E161">
            <v>5622</v>
          </cell>
          <cell r="F161" t="str">
            <v xml:space="preserve">REGULARIZACAO E COMPACTACAO MANUAL DE TERRENO COM SOQUETE </v>
          </cell>
          <cell r="G161">
            <v>11.6</v>
          </cell>
          <cell r="H161" t="str">
            <v>M2</v>
          </cell>
          <cell r="I161">
            <v>2.4700000000000002</v>
          </cell>
          <cell r="J161">
            <v>2.48</v>
          </cell>
          <cell r="K161">
            <v>4.95</v>
          </cell>
          <cell r="L161">
            <v>1.96</v>
          </cell>
          <cell r="M161">
            <v>1.96</v>
          </cell>
          <cell r="N161">
            <v>3.92</v>
          </cell>
          <cell r="O161">
            <v>57.42</v>
          </cell>
        </row>
        <row r="162">
          <cell r="B162">
            <v>0</v>
          </cell>
          <cell r="C162" t="str">
            <v>6.1.3.11</v>
          </cell>
          <cell r="D162" t="str">
            <v>SINAPI</v>
          </cell>
          <cell r="E162">
            <v>73692</v>
          </cell>
          <cell r="F162" t="str">
            <v xml:space="preserve">LASTRO DE AREIA MEDIA </v>
          </cell>
          <cell r="G162">
            <v>0.57999999999999996</v>
          </cell>
          <cell r="H162" t="str">
            <v>M3</v>
          </cell>
          <cell r="I162">
            <v>56.750000000000007</v>
          </cell>
          <cell r="J162">
            <v>56.76</v>
          </cell>
          <cell r="K162">
            <v>113.51</v>
          </cell>
          <cell r="L162">
            <v>44.96</v>
          </cell>
          <cell r="M162">
            <v>44.96</v>
          </cell>
          <cell r="N162">
            <v>89.92</v>
          </cell>
          <cell r="O162">
            <v>65.84</v>
          </cell>
        </row>
        <row r="163">
          <cell r="B163">
            <v>0</v>
          </cell>
          <cell r="C163" t="str">
            <v>6.1.3.12</v>
          </cell>
          <cell r="D163" t="str">
            <v>SINAPI</v>
          </cell>
          <cell r="E163">
            <v>72887</v>
          </cell>
          <cell r="F163" t="str">
            <v>Transporte (frete) de areia para lastro, excl. areia - DMT = 9,8km</v>
          </cell>
          <cell r="G163">
            <v>5.68</v>
          </cell>
          <cell r="H163" t="str">
            <v>M3XKM</v>
          </cell>
          <cell r="I163">
            <v>0.53</v>
          </cell>
          <cell r="J163">
            <v>0.53</v>
          </cell>
          <cell r="K163">
            <v>1.06</v>
          </cell>
          <cell r="L163">
            <v>0.42</v>
          </cell>
          <cell r="M163">
            <v>0.42</v>
          </cell>
          <cell r="N163">
            <v>0.84</v>
          </cell>
          <cell r="O163">
            <v>6.02</v>
          </cell>
        </row>
        <row r="164">
          <cell r="B164">
            <v>0</v>
          </cell>
          <cell r="C164" t="str">
            <v>6.1.3.13</v>
          </cell>
          <cell r="D164" t="str">
            <v>SINAPI</v>
          </cell>
          <cell r="E164" t="str">
            <v>INS_7758</v>
          </cell>
          <cell r="F164" t="str">
            <v>Tubo concreto armado p/ rede pluvial DN 1500mm</v>
          </cell>
          <cell r="G164">
            <v>86.2</v>
          </cell>
          <cell r="H164" t="str">
            <v>M</v>
          </cell>
          <cell r="I164">
            <v>300.84000000000003</v>
          </cell>
          <cell r="J164">
            <v>300.85000000000002</v>
          </cell>
          <cell r="K164">
            <v>601.69000000000005</v>
          </cell>
          <cell r="L164">
            <v>238.33</v>
          </cell>
          <cell r="M164">
            <v>238.33</v>
          </cell>
          <cell r="N164">
            <v>476.66</v>
          </cell>
          <cell r="O164">
            <v>51865.68</v>
          </cell>
        </row>
        <row r="165">
          <cell r="B165">
            <v>0</v>
          </cell>
          <cell r="C165" t="str">
            <v>6.1.3.14</v>
          </cell>
          <cell r="D165" t="str">
            <v>SINAPI</v>
          </cell>
          <cell r="E165">
            <v>73718</v>
          </cell>
          <cell r="F165" t="str">
            <v>ASSENTAMENTO DE TUBOS DE CONCRETO DIAMETRO = 1500MM, SIMPLES OU ARMADO JUNTA EM ARGAMASSA 1:3 CIMENTO:AREIA</v>
          </cell>
          <cell r="G165">
            <v>86.2</v>
          </cell>
          <cell r="H165" t="str">
            <v>M</v>
          </cell>
          <cell r="I165">
            <v>144.70000000000002</v>
          </cell>
          <cell r="J165">
            <v>144.71</v>
          </cell>
          <cell r="K165">
            <v>289.41000000000003</v>
          </cell>
          <cell r="L165">
            <v>114.63000000000001</v>
          </cell>
          <cell r="M165">
            <v>114.64</v>
          </cell>
          <cell r="N165">
            <v>229.27</v>
          </cell>
          <cell r="O165">
            <v>24947.14</v>
          </cell>
        </row>
        <row r="166">
          <cell r="B166">
            <v>0</v>
          </cell>
          <cell r="C166" t="str">
            <v>6.1.3.15</v>
          </cell>
          <cell r="D166" t="str">
            <v>SINAPI</v>
          </cell>
          <cell r="E166">
            <v>5622</v>
          </cell>
          <cell r="F166" t="str">
            <v xml:space="preserve">REGULARIZACAO E COMPACTACAO MANUAL DE TERRENO COM SOQUETE </v>
          </cell>
          <cell r="G166">
            <v>129.30000000000001</v>
          </cell>
          <cell r="H166" t="str">
            <v>M2</v>
          </cell>
          <cell r="I166">
            <v>2.4700000000000002</v>
          </cell>
          <cell r="J166">
            <v>2.48</v>
          </cell>
          <cell r="K166">
            <v>4.95</v>
          </cell>
          <cell r="L166">
            <v>1.96</v>
          </cell>
          <cell r="M166">
            <v>1.96</v>
          </cell>
          <cell r="N166">
            <v>3.92</v>
          </cell>
          <cell r="O166">
            <v>640.04</v>
          </cell>
        </row>
        <row r="167">
          <cell r="B167">
            <v>0</v>
          </cell>
          <cell r="C167" t="str">
            <v>6.1.3.16</v>
          </cell>
          <cell r="D167" t="str">
            <v>SINAPI</v>
          </cell>
          <cell r="E167">
            <v>73692</v>
          </cell>
          <cell r="F167" t="str">
            <v xml:space="preserve">LASTRO DE AREIA MEDIA </v>
          </cell>
          <cell r="G167">
            <v>6.47</v>
          </cell>
          <cell r="H167" t="str">
            <v>M3</v>
          </cell>
          <cell r="I167">
            <v>56.750000000000007</v>
          </cell>
          <cell r="J167">
            <v>56.76</v>
          </cell>
          <cell r="K167">
            <v>113.51</v>
          </cell>
          <cell r="L167">
            <v>44.96</v>
          </cell>
          <cell r="M167">
            <v>44.96</v>
          </cell>
          <cell r="N167">
            <v>89.92</v>
          </cell>
          <cell r="O167">
            <v>734.41</v>
          </cell>
        </row>
        <row r="168">
          <cell r="B168">
            <v>0</v>
          </cell>
          <cell r="C168" t="str">
            <v>6.1.3.17</v>
          </cell>
          <cell r="D168" t="str">
            <v>SINAPI</v>
          </cell>
          <cell r="E168">
            <v>72887</v>
          </cell>
          <cell r="F168" t="str">
            <v>Transporte (frete) de areia para lastro, excl. areia - DMT = 9,8km</v>
          </cell>
          <cell r="G168">
            <v>63.41</v>
          </cell>
          <cell r="H168" t="str">
            <v>M3XKM</v>
          </cell>
          <cell r="I168">
            <v>0.53</v>
          </cell>
          <cell r="J168">
            <v>0.53</v>
          </cell>
          <cell r="K168">
            <v>1.06</v>
          </cell>
          <cell r="L168">
            <v>0.42</v>
          </cell>
          <cell r="M168">
            <v>0.42</v>
          </cell>
          <cell r="N168">
            <v>0.84</v>
          </cell>
          <cell r="O168">
            <v>67.209999999999994</v>
          </cell>
        </row>
        <row r="169">
          <cell r="B169">
            <v>0</v>
          </cell>
          <cell r="C169" t="str">
            <v>6.1.3.18</v>
          </cell>
          <cell r="D169">
            <v>0</v>
          </cell>
          <cell r="E169">
            <v>0</v>
          </cell>
          <cell r="F169" t="str">
            <v>Escavação Mecânica de Valas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</row>
        <row r="170">
          <cell r="B170">
            <v>0</v>
          </cell>
          <cell r="C170" t="str">
            <v>6.1.3.18.1</v>
          </cell>
          <cell r="D170" t="str">
            <v>SINAPI</v>
          </cell>
          <cell r="E170">
            <v>73576</v>
          </cell>
          <cell r="F170" t="str">
            <v>Escacv. Mec. (escav. Hidr.) Vala Escor. Prof=1,5 à 3,0m Mat 1a. cat.</v>
          </cell>
          <cell r="G170">
            <v>707.08</v>
          </cell>
          <cell r="H170" t="str">
            <v>M3</v>
          </cell>
          <cell r="I170">
            <v>2.5300000000000002</v>
          </cell>
          <cell r="J170">
            <v>2.54</v>
          </cell>
          <cell r="K170">
            <v>5.07</v>
          </cell>
          <cell r="L170">
            <v>2.0099999999999998</v>
          </cell>
          <cell r="M170">
            <v>2.0099999999999998</v>
          </cell>
          <cell r="N170">
            <v>4.0199999999999996</v>
          </cell>
          <cell r="O170">
            <v>3584.9</v>
          </cell>
        </row>
        <row r="171">
          <cell r="B171">
            <v>0</v>
          </cell>
          <cell r="C171" t="str">
            <v>6.1.3.18.2</v>
          </cell>
          <cell r="D171" t="str">
            <v>SINAPI</v>
          </cell>
          <cell r="E171">
            <v>83867</v>
          </cell>
          <cell r="F171" t="str">
            <v>Escoramento de valas descontínuo</v>
          </cell>
          <cell r="G171">
            <v>848.4</v>
          </cell>
          <cell r="H171" t="str">
            <v>M2</v>
          </cell>
          <cell r="I171">
            <v>22.060000000000002</v>
          </cell>
          <cell r="J171">
            <v>22.07</v>
          </cell>
          <cell r="K171">
            <v>44.13</v>
          </cell>
          <cell r="L171">
            <v>17.48</v>
          </cell>
          <cell r="M171">
            <v>17.48</v>
          </cell>
          <cell r="N171">
            <v>34.96</v>
          </cell>
          <cell r="O171">
            <v>37439.89</v>
          </cell>
        </row>
        <row r="172">
          <cell r="B172">
            <v>0</v>
          </cell>
          <cell r="C172" t="str">
            <v>6.1.3.18.3</v>
          </cell>
          <cell r="D172" t="str">
            <v>SINAPI</v>
          </cell>
          <cell r="E172" t="str">
            <v>74010/001</v>
          </cell>
          <cell r="F172" t="str">
            <v>Carga e descarga mecanizada de solo escavado</v>
          </cell>
          <cell r="G172">
            <v>707.08</v>
          </cell>
          <cell r="H172" t="str">
            <v>M3</v>
          </cell>
          <cell r="I172">
            <v>0.89</v>
          </cell>
          <cell r="J172">
            <v>0.89</v>
          </cell>
          <cell r="K172">
            <v>1.78</v>
          </cell>
          <cell r="L172">
            <v>0.7</v>
          </cell>
          <cell r="M172">
            <v>0.71</v>
          </cell>
          <cell r="N172">
            <v>1.41</v>
          </cell>
          <cell r="O172">
            <v>1258.5999999999999</v>
          </cell>
        </row>
        <row r="173">
          <cell r="B173">
            <v>0</v>
          </cell>
          <cell r="C173" t="str">
            <v>6.1.3.18.4</v>
          </cell>
          <cell r="D173" t="str">
            <v>SINAPI</v>
          </cell>
          <cell r="E173">
            <v>72881</v>
          </cell>
          <cell r="F173" t="str">
            <v>Transporte local com caminhão basculante (Bota-fora) - DMT = 8,43 km</v>
          </cell>
          <cell r="G173">
            <v>5960.68</v>
          </cell>
          <cell r="H173" t="str">
            <v>M3XKM</v>
          </cell>
          <cell r="I173">
            <v>0.7</v>
          </cell>
          <cell r="J173">
            <v>0.7</v>
          </cell>
          <cell r="K173">
            <v>1.4</v>
          </cell>
          <cell r="L173">
            <v>0.55000000000000004</v>
          </cell>
          <cell r="M173">
            <v>0.56000000000000005</v>
          </cell>
          <cell r="N173">
            <v>1.1100000000000001</v>
          </cell>
          <cell r="O173">
            <v>8344.9500000000007</v>
          </cell>
        </row>
        <row r="174">
          <cell r="B174">
            <v>0</v>
          </cell>
          <cell r="C174" t="str">
            <v>6.1.3.18.5</v>
          </cell>
          <cell r="D174">
            <v>0</v>
          </cell>
          <cell r="E174">
            <v>0</v>
          </cell>
          <cell r="F174" t="str">
            <v>Recomposição com material de empréstimo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</row>
        <row r="175">
          <cell r="B175">
            <v>0</v>
          </cell>
          <cell r="C175" t="str">
            <v>6.1.3.18.5.1</v>
          </cell>
          <cell r="D175" t="str">
            <v>SINAPI</v>
          </cell>
          <cell r="E175">
            <v>73576</v>
          </cell>
          <cell r="F175" t="str">
            <v>Escavação de material de empréstimo p/ aterro</v>
          </cell>
          <cell r="G175">
            <v>638.5</v>
          </cell>
          <cell r="H175" t="str">
            <v>M3</v>
          </cell>
          <cell r="I175">
            <v>2.5300000000000002</v>
          </cell>
          <cell r="J175">
            <v>2.54</v>
          </cell>
          <cell r="K175">
            <v>5.07</v>
          </cell>
          <cell r="L175">
            <v>2.0099999999999998</v>
          </cell>
          <cell r="M175">
            <v>2.0099999999999998</v>
          </cell>
          <cell r="N175">
            <v>4.0199999999999996</v>
          </cell>
          <cell r="O175">
            <v>3237.2</v>
          </cell>
        </row>
        <row r="176">
          <cell r="B176">
            <v>0</v>
          </cell>
          <cell r="C176" t="str">
            <v>6.1.3.18.5.2</v>
          </cell>
          <cell r="D176" t="str">
            <v>SINAPI</v>
          </cell>
          <cell r="E176" t="str">
            <v>74010/001</v>
          </cell>
          <cell r="F176" t="str">
            <v>Carga e descarga mecanizada de material de empréstimo</v>
          </cell>
          <cell r="G176">
            <v>638.5</v>
          </cell>
          <cell r="H176" t="str">
            <v>M3</v>
          </cell>
          <cell r="I176">
            <v>0.89</v>
          </cell>
          <cell r="J176">
            <v>0.89</v>
          </cell>
          <cell r="K176">
            <v>1.78</v>
          </cell>
          <cell r="L176">
            <v>0.7</v>
          </cell>
          <cell r="M176">
            <v>0.71</v>
          </cell>
          <cell r="N176">
            <v>1.41</v>
          </cell>
          <cell r="O176">
            <v>1136.53</v>
          </cell>
        </row>
        <row r="177">
          <cell r="B177">
            <v>0</v>
          </cell>
          <cell r="C177" t="str">
            <v>6.1.3.18.5.3</v>
          </cell>
          <cell r="D177" t="str">
            <v>SINAPI</v>
          </cell>
          <cell r="E177">
            <v>72887</v>
          </cell>
          <cell r="F177" t="str">
            <v>Transporte de material de empréstimo p/ aterro (DMT=20km)</v>
          </cell>
          <cell r="G177">
            <v>12770</v>
          </cell>
          <cell r="H177" t="str">
            <v>M3XKM</v>
          </cell>
          <cell r="I177">
            <v>0.53</v>
          </cell>
          <cell r="J177">
            <v>0.53</v>
          </cell>
          <cell r="K177">
            <v>1.06</v>
          </cell>
          <cell r="L177">
            <v>0.42</v>
          </cell>
          <cell r="M177">
            <v>0.42</v>
          </cell>
          <cell r="N177">
            <v>0.84</v>
          </cell>
          <cell r="O177">
            <v>13536.2</v>
          </cell>
        </row>
        <row r="178">
          <cell r="B178">
            <v>0</v>
          </cell>
          <cell r="C178" t="str">
            <v>6.1.3.18.5.4</v>
          </cell>
          <cell r="D178" t="str">
            <v>SINAPI</v>
          </cell>
          <cell r="E178" t="str">
            <v>73964/006</v>
          </cell>
          <cell r="F178" t="str">
            <v>Reaterro de vala com compactação manual</v>
          </cell>
          <cell r="G178">
            <v>600.48</v>
          </cell>
          <cell r="H178" t="str">
            <v>M3</v>
          </cell>
          <cell r="I178">
            <v>22.519999999999996</v>
          </cell>
          <cell r="J178">
            <v>22.53</v>
          </cell>
          <cell r="K178">
            <v>45.05</v>
          </cell>
          <cell r="L178">
            <v>17.839999999999996</v>
          </cell>
          <cell r="M178">
            <v>17.850000000000001</v>
          </cell>
          <cell r="N178">
            <v>35.69</v>
          </cell>
          <cell r="O178">
            <v>27051.62</v>
          </cell>
        </row>
        <row r="179">
          <cell r="B179">
            <v>0</v>
          </cell>
          <cell r="C179" t="str">
            <v>6.1.3.18.5.5</v>
          </cell>
          <cell r="D179" t="str">
            <v>Composição</v>
          </cell>
          <cell r="E179" t="str">
            <v>MAI-002T</v>
          </cell>
          <cell r="F179" t="str">
            <v>Passeio em concreto 20 MPa, esp. 5 cm, lastro de brita 10 cm, junta serrada com polimento - Incluso transporte</v>
          </cell>
          <cell r="G179">
            <v>197.85</v>
          </cell>
          <cell r="H179" t="str">
            <v>M2</v>
          </cell>
          <cell r="I179">
            <v>28.43</v>
          </cell>
          <cell r="J179">
            <v>28.43</v>
          </cell>
          <cell r="K179">
            <v>56.86</v>
          </cell>
          <cell r="L179">
            <v>22.523999999999997</v>
          </cell>
          <cell r="M179">
            <v>22.52</v>
          </cell>
          <cell r="N179">
            <v>45.043999999999997</v>
          </cell>
          <cell r="O179">
            <v>11249.75</v>
          </cell>
        </row>
        <row r="180">
          <cell r="B180">
            <v>0</v>
          </cell>
          <cell r="C180" t="str">
            <v>6.2</v>
          </cell>
          <cell r="D180">
            <v>0</v>
          </cell>
          <cell r="E180">
            <v>0</v>
          </cell>
          <cell r="F180" t="str">
            <v>TRECHO 02 - Entre as Estaca 0+380 e 1+080 (Lado Direito)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</row>
        <row r="181">
          <cell r="B181">
            <v>0</v>
          </cell>
          <cell r="C181" t="str">
            <v>6.2.1</v>
          </cell>
          <cell r="D181">
            <v>0</v>
          </cell>
          <cell r="E181">
            <v>0</v>
          </cell>
          <cell r="F181" t="str">
            <v>REMOÇÕES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</row>
        <row r="182">
          <cell r="B182">
            <v>0</v>
          </cell>
          <cell r="C182" t="str">
            <v>6.2.1.1</v>
          </cell>
          <cell r="D182" t="str">
            <v>Composição</v>
          </cell>
          <cell r="E182" t="str">
            <v>FEV-002</v>
          </cell>
          <cell r="F182" t="str">
            <v>Remoção de boca de lobo</v>
          </cell>
          <cell r="G182">
            <v>1</v>
          </cell>
          <cell r="H182" t="str">
            <v>UN</v>
          </cell>
          <cell r="I182">
            <v>66.62</v>
          </cell>
          <cell r="J182">
            <v>66.62</v>
          </cell>
          <cell r="K182">
            <v>133.24</v>
          </cell>
          <cell r="L182">
            <v>52.77488000000001</v>
          </cell>
          <cell r="M182">
            <v>52.78</v>
          </cell>
          <cell r="N182">
            <v>105.55488000000001</v>
          </cell>
          <cell r="O182">
            <v>133.24</v>
          </cell>
        </row>
        <row r="183">
          <cell r="B183">
            <v>0</v>
          </cell>
          <cell r="C183" t="str">
            <v>6.2.1.2</v>
          </cell>
          <cell r="D183">
            <v>0</v>
          </cell>
          <cell r="E183">
            <v>0</v>
          </cell>
          <cell r="F183" t="str">
            <v>Recomposição com material de empréstimo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</row>
        <row r="184">
          <cell r="B184">
            <v>0</v>
          </cell>
          <cell r="C184" t="str">
            <v>6.2.1.2.1</v>
          </cell>
          <cell r="D184" t="str">
            <v>SINAPI</v>
          </cell>
          <cell r="E184">
            <v>73576</v>
          </cell>
          <cell r="F184" t="str">
            <v>Escavação de material de empréstimo p/ aterro</v>
          </cell>
          <cell r="G184">
            <v>1.3</v>
          </cell>
          <cell r="H184" t="str">
            <v>M3</v>
          </cell>
          <cell r="I184">
            <v>2.5300000000000002</v>
          </cell>
          <cell r="J184">
            <v>2.54</v>
          </cell>
          <cell r="K184">
            <v>5.07</v>
          </cell>
          <cell r="L184">
            <v>2.0099999999999998</v>
          </cell>
          <cell r="M184">
            <v>2.0099999999999998</v>
          </cell>
          <cell r="N184">
            <v>4.0199999999999996</v>
          </cell>
          <cell r="O184">
            <v>6.59</v>
          </cell>
        </row>
        <row r="185">
          <cell r="B185">
            <v>0</v>
          </cell>
          <cell r="C185" t="str">
            <v>6.2.1.2.2</v>
          </cell>
          <cell r="D185" t="str">
            <v>SINAPI</v>
          </cell>
          <cell r="E185" t="str">
            <v>74010/001</v>
          </cell>
          <cell r="F185" t="str">
            <v>Carga e descarga mecanizada de material de empréstimo</v>
          </cell>
          <cell r="G185">
            <v>1.3</v>
          </cell>
          <cell r="H185" t="str">
            <v>M3</v>
          </cell>
          <cell r="I185">
            <v>0.89</v>
          </cell>
          <cell r="J185">
            <v>0.89</v>
          </cell>
          <cell r="K185">
            <v>1.78</v>
          </cell>
          <cell r="L185">
            <v>0.7</v>
          </cell>
          <cell r="M185">
            <v>0.71</v>
          </cell>
          <cell r="N185">
            <v>1.41</v>
          </cell>
          <cell r="O185">
            <v>2.31</v>
          </cell>
        </row>
        <row r="186">
          <cell r="B186">
            <v>0</v>
          </cell>
          <cell r="C186" t="str">
            <v>6.2.1.2.3</v>
          </cell>
          <cell r="D186" t="str">
            <v>SINAPI</v>
          </cell>
          <cell r="E186">
            <v>72887</v>
          </cell>
          <cell r="F186" t="str">
            <v>Transporte de material de empréstimo p/ aterro (DMT=20km)</v>
          </cell>
          <cell r="G186">
            <v>26</v>
          </cell>
          <cell r="H186" t="str">
            <v>M3XKM</v>
          </cell>
          <cell r="I186">
            <v>0.53</v>
          </cell>
          <cell r="J186">
            <v>0.53</v>
          </cell>
          <cell r="K186">
            <v>1.06</v>
          </cell>
          <cell r="L186">
            <v>0.42</v>
          </cell>
          <cell r="M186">
            <v>0.42</v>
          </cell>
          <cell r="N186">
            <v>0.84</v>
          </cell>
          <cell r="O186">
            <v>27.56</v>
          </cell>
        </row>
        <row r="187">
          <cell r="B187">
            <v>0</v>
          </cell>
          <cell r="C187" t="str">
            <v>6.2.1.2.4</v>
          </cell>
          <cell r="D187" t="str">
            <v>SINAPI</v>
          </cell>
          <cell r="E187" t="str">
            <v>73964/006</v>
          </cell>
          <cell r="F187" t="str">
            <v>Reaterro de vala com compactação manual</v>
          </cell>
          <cell r="G187">
            <v>1.3</v>
          </cell>
          <cell r="H187" t="str">
            <v>M3</v>
          </cell>
          <cell r="I187">
            <v>22.519999999999996</v>
          </cell>
          <cell r="J187">
            <v>22.53</v>
          </cell>
          <cell r="K187">
            <v>45.05</v>
          </cell>
          <cell r="L187">
            <v>17.839999999999996</v>
          </cell>
          <cell r="M187">
            <v>17.850000000000001</v>
          </cell>
          <cell r="N187">
            <v>35.69</v>
          </cell>
          <cell r="O187">
            <v>58.57</v>
          </cell>
        </row>
        <row r="188">
          <cell r="B188">
            <v>0</v>
          </cell>
          <cell r="C188" t="str">
            <v>6.2.1.2.5</v>
          </cell>
          <cell r="D188" t="str">
            <v>Composição</v>
          </cell>
          <cell r="E188" t="str">
            <v>MAI-002T</v>
          </cell>
          <cell r="F188" t="str">
            <v>Passeio em concreto 20 MPa, esp. 5 cm, lastro de brita 10 cm, junta serrada com polimento - Incluso transporte</v>
          </cell>
          <cell r="G188">
            <v>0.64000000000000012</v>
          </cell>
          <cell r="H188" t="str">
            <v>M2</v>
          </cell>
          <cell r="I188">
            <v>28.43</v>
          </cell>
          <cell r="J188">
            <v>28.43</v>
          </cell>
          <cell r="K188">
            <v>56.86</v>
          </cell>
          <cell r="L188">
            <v>22.523999999999997</v>
          </cell>
          <cell r="M188">
            <v>22.52</v>
          </cell>
          <cell r="N188">
            <v>45.043999999999997</v>
          </cell>
          <cell r="O188">
            <v>36.39</v>
          </cell>
        </row>
        <row r="189">
          <cell r="B189">
            <v>0</v>
          </cell>
          <cell r="C189" t="str">
            <v>6.2.2</v>
          </cell>
          <cell r="D189">
            <v>0</v>
          </cell>
          <cell r="E189">
            <v>0</v>
          </cell>
          <cell r="F189" t="str">
            <v>SUBSTITUIÇÕES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</row>
        <row r="190">
          <cell r="B190">
            <v>0</v>
          </cell>
          <cell r="C190" t="str">
            <v>6.2.2.1</v>
          </cell>
          <cell r="D190" t="str">
            <v>Composição</v>
          </cell>
          <cell r="E190" t="str">
            <v>FEV-002</v>
          </cell>
          <cell r="F190" t="str">
            <v>Remoção de boca de lobo</v>
          </cell>
          <cell r="G190">
            <v>3</v>
          </cell>
          <cell r="H190" t="str">
            <v>UN</v>
          </cell>
          <cell r="I190">
            <v>66.62</v>
          </cell>
          <cell r="J190">
            <v>66.62</v>
          </cell>
          <cell r="K190">
            <v>133.24</v>
          </cell>
          <cell r="L190">
            <v>52.77488000000001</v>
          </cell>
          <cell r="M190">
            <v>52.78</v>
          </cell>
          <cell r="N190">
            <v>105.55488000000001</v>
          </cell>
          <cell r="O190">
            <v>399.72</v>
          </cell>
        </row>
        <row r="191">
          <cell r="B191">
            <v>0</v>
          </cell>
          <cell r="C191" t="str">
            <v>6.2.2.2</v>
          </cell>
          <cell r="D191" t="str">
            <v>SINAPI</v>
          </cell>
          <cell r="E191">
            <v>83659</v>
          </cell>
          <cell r="F191" t="str">
            <v>Boca de lobo em alvenaria tijolo maciço, revest. c/ argamassa de cimento:areia 1:3, sobre lastro de concreto 10cm e tampa de concreto armado</v>
          </cell>
          <cell r="G191">
            <v>3</v>
          </cell>
          <cell r="H191" t="str">
            <v>UN</v>
          </cell>
          <cell r="I191">
            <v>380.43</v>
          </cell>
          <cell r="J191">
            <v>380.43</v>
          </cell>
          <cell r="K191">
            <v>760.86</v>
          </cell>
          <cell r="L191">
            <v>301.38</v>
          </cell>
          <cell r="M191">
            <v>301.38</v>
          </cell>
          <cell r="N191">
            <v>602.76</v>
          </cell>
          <cell r="O191">
            <v>2282.58</v>
          </cell>
        </row>
        <row r="192">
          <cell r="B192">
            <v>0</v>
          </cell>
          <cell r="C192" t="str">
            <v>6.2.2.3</v>
          </cell>
          <cell r="D192" t="str">
            <v>Composição</v>
          </cell>
          <cell r="E192" t="str">
            <v>FEV-003</v>
          </cell>
          <cell r="F192" t="str">
            <v>Remoção de caixa de inspeção</v>
          </cell>
          <cell r="G192">
            <v>13</v>
          </cell>
          <cell r="H192" t="str">
            <v>UN</v>
          </cell>
          <cell r="I192">
            <v>84.15</v>
          </cell>
          <cell r="J192">
            <v>84.16</v>
          </cell>
          <cell r="K192">
            <v>168.31</v>
          </cell>
          <cell r="L192">
            <v>66.662480000000002</v>
          </cell>
          <cell r="M192">
            <v>66.67</v>
          </cell>
          <cell r="N192">
            <v>133.33248</v>
          </cell>
          <cell r="O192">
            <v>2188.0300000000002</v>
          </cell>
        </row>
        <row r="193">
          <cell r="B193">
            <v>0</v>
          </cell>
          <cell r="C193" t="str">
            <v>6.2.2.4</v>
          </cell>
          <cell r="D193" t="str">
            <v>DAER</v>
          </cell>
          <cell r="E193">
            <v>2300</v>
          </cell>
          <cell r="F193" t="str">
            <v>Caixa de Inspeção Nova</v>
          </cell>
          <cell r="G193">
            <v>13</v>
          </cell>
          <cell r="H193" t="str">
            <v>UN</v>
          </cell>
          <cell r="I193">
            <v>510.93</v>
          </cell>
          <cell r="J193">
            <v>510.93</v>
          </cell>
          <cell r="K193">
            <v>1021.86</v>
          </cell>
          <cell r="L193">
            <v>404.76</v>
          </cell>
          <cell r="M193">
            <v>404.76</v>
          </cell>
          <cell r="N193">
            <v>809.52</v>
          </cell>
          <cell r="O193">
            <v>13284.18</v>
          </cell>
        </row>
        <row r="194">
          <cell r="B194">
            <v>0</v>
          </cell>
          <cell r="C194" t="str">
            <v>6.2.2.5</v>
          </cell>
          <cell r="D194" t="str">
            <v>SINAPI</v>
          </cell>
          <cell r="E194">
            <v>6171</v>
          </cell>
          <cell r="F194" t="str">
            <v>Substituição de tampa de boca de lobo</v>
          </cell>
          <cell r="G194">
            <v>4</v>
          </cell>
          <cell r="H194" t="str">
            <v>UN</v>
          </cell>
          <cell r="I194">
            <v>11.46</v>
          </cell>
          <cell r="J194">
            <v>11.46</v>
          </cell>
          <cell r="K194">
            <v>22.92</v>
          </cell>
          <cell r="L194">
            <v>9.08</v>
          </cell>
          <cell r="M194">
            <v>9.08</v>
          </cell>
          <cell r="N194">
            <v>18.16</v>
          </cell>
          <cell r="O194">
            <v>91.68</v>
          </cell>
        </row>
        <row r="195">
          <cell r="B195">
            <v>0</v>
          </cell>
          <cell r="C195" t="str">
            <v>6.2.3</v>
          </cell>
          <cell r="D195">
            <v>0</v>
          </cell>
          <cell r="E195">
            <v>0</v>
          </cell>
          <cell r="F195" t="str">
            <v>IMPLANTAÇÕES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</row>
        <row r="196">
          <cell r="B196">
            <v>0</v>
          </cell>
          <cell r="C196" t="str">
            <v>6.2.3.1</v>
          </cell>
          <cell r="D196" t="str">
            <v>SINAPI</v>
          </cell>
          <cell r="E196">
            <v>83659</v>
          </cell>
          <cell r="F196" t="str">
            <v>Boca de lobo em alvenaria tijolo maciço, revest. c/ argamassa de cimento:areia 1:3, sobre lastro de concreto 10cm e tampa de concreto armado</v>
          </cell>
          <cell r="G196">
            <v>8</v>
          </cell>
          <cell r="H196" t="str">
            <v>UN</v>
          </cell>
          <cell r="I196">
            <v>380.43</v>
          </cell>
          <cell r="J196">
            <v>380.43</v>
          </cell>
          <cell r="K196">
            <v>760.86</v>
          </cell>
          <cell r="L196">
            <v>301.38</v>
          </cell>
          <cell r="M196">
            <v>301.38</v>
          </cell>
          <cell r="N196">
            <v>602.76</v>
          </cell>
          <cell r="O196">
            <v>6086.88</v>
          </cell>
        </row>
        <row r="197">
          <cell r="B197">
            <v>0</v>
          </cell>
          <cell r="C197" t="str">
            <v>6.2.3.2</v>
          </cell>
          <cell r="D197" t="str">
            <v>DAER</v>
          </cell>
          <cell r="E197">
            <v>2300</v>
          </cell>
          <cell r="F197" t="str">
            <v>Caixa de Inspeção</v>
          </cell>
          <cell r="G197">
            <v>8</v>
          </cell>
          <cell r="H197" t="str">
            <v>UN</v>
          </cell>
          <cell r="I197">
            <v>510.93</v>
          </cell>
          <cell r="J197">
            <v>510.93</v>
          </cell>
          <cell r="K197">
            <v>1021.86</v>
          </cell>
          <cell r="L197">
            <v>404.76</v>
          </cell>
          <cell r="M197">
            <v>404.76</v>
          </cell>
          <cell r="N197">
            <v>809.52</v>
          </cell>
          <cell r="O197">
            <v>8174.88</v>
          </cell>
        </row>
        <row r="198">
          <cell r="B198">
            <v>0</v>
          </cell>
          <cell r="C198" t="str">
            <v>6.2.3.3</v>
          </cell>
          <cell r="D198" t="str">
            <v>SINAPI</v>
          </cell>
          <cell r="E198" t="str">
            <v>INS_7753</v>
          </cell>
          <cell r="F198" t="str">
            <v>Tubo concreto armado p/ rede pluvial DN 1000mm</v>
          </cell>
          <cell r="G198">
            <v>85.4</v>
          </cell>
          <cell r="H198" t="str">
            <v>M</v>
          </cell>
          <cell r="I198">
            <v>142.72</v>
          </cell>
          <cell r="J198">
            <v>142.72</v>
          </cell>
          <cell r="K198">
            <v>285.44</v>
          </cell>
          <cell r="L198">
            <v>113.06</v>
          </cell>
          <cell r="M198">
            <v>113.07</v>
          </cell>
          <cell r="N198">
            <v>226.13</v>
          </cell>
          <cell r="O198">
            <v>24376.58</v>
          </cell>
        </row>
        <row r="199">
          <cell r="B199">
            <v>0</v>
          </cell>
          <cell r="C199" t="str">
            <v>6.2.3.4</v>
          </cell>
          <cell r="D199" t="str">
            <v>SINAPI</v>
          </cell>
          <cell r="E199">
            <v>73721</v>
          </cell>
          <cell r="F199" t="str">
            <v>ASSENTAMENTO DE TUBOS DE CONCRETO DIAMETRO = 1000MM, SIMPLES OU ARMADO JUNTA EM ARGAMASSA 1:3 CIMENTO:AREIA</v>
          </cell>
          <cell r="G199">
            <v>85.4</v>
          </cell>
          <cell r="H199" t="str">
            <v>M</v>
          </cell>
          <cell r="I199">
            <v>74.52000000000001</v>
          </cell>
          <cell r="J199">
            <v>74.53</v>
          </cell>
          <cell r="K199">
            <v>149.05000000000001</v>
          </cell>
          <cell r="L199">
            <v>59.04</v>
          </cell>
          <cell r="M199">
            <v>59.04</v>
          </cell>
          <cell r="N199">
            <v>118.08</v>
          </cell>
          <cell r="O199">
            <v>12728.87</v>
          </cell>
        </row>
        <row r="200">
          <cell r="B200">
            <v>0</v>
          </cell>
          <cell r="C200" t="str">
            <v>6.2.3.5</v>
          </cell>
          <cell r="D200" t="str">
            <v>SINAPI</v>
          </cell>
          <cell r="E200">
            <v>5622</v>
          </cell>
          <cell r="F200" t="str">
            <v xml:space="preserve">REGULARIZACAO E COMPACTACAO MANUAL DE TERRENO COM SOQUETE </v>
          </cell>
          <cell r="G200">
            <v>85.4</v>
          </cell>
          <cell r="H200" t="str">
            <v>M2</v>
          </cell>
          <cell r="I200">
            <v>2.4700000000000002</v>
          </cell>
          <cell r="J200">
            <v>2.48</v>
          </cell>
          <cell r="K200">
            <v>4.95</v>
          </cell>
          <cell r="L200">
            <v>1.96</v>
          </cell>
          <cell r="M200">
            <v>1.96</v>
          </cell>
          <cell r="N200">
            <v>3.92</v>
          </cell>
          <cell r="O200">
            <v>422.73</v>
          </cell>
        </row>
        <row r="201">
          <cell r="B201">
            <v>0</v>
          </cell>
          <cell r="C201" t="str">
            <v>6.2.3.6</v>
          </cell>
          <cell r="D201" t="str">
            <v>SINAPI</v>
          </cell>
          <cell r="E201">
            <v>73692</v>
          </cell>
          <cell r="F201" t="str">
            <v xml:space="preserve">LASTRO DE AREIA MEDIA </v>
          </cell>
          <cell r="G201">
            <v>4.2699999999999996</v>
          </cell>
          <cell r="H201" t="str">
            <v>M3</v>
          </cell>
          <cell r="I201">
            <v>56.750000000000007</v>
          </cell>
          <cell r="J201">
            <v>56.76</v>
          </cell>
          <cell r="K201">
            <v>113.51</v>
          </cell>
          <cell r="L201">
            <v>44.96</v>
          </cell>
          <cell r="M201">
            <v>44.96</v>
          </cell>
          <cell r="N201">
            <v>89.92</v>
          </cell>
          <cell r="O201">
            <v>484.69</v>
          </cell>
        </row>
        <row r="202">
          <cell r="B202">
            <v>0</v>
          </cell>
          <cell r="C202" t="str">
            <v>6.2.3.7</v>
          </cell>
          <cell r="D202" t="str">
            <v>SINAPI</v>
          </cell>
          <cell r="E202">
            <v>72887</v>
          </cell>
          <cell r="F202" t="str">
            <v>Transporte (frete) de areia para lastro, excl. areia - DMT = 9,8km</v>
          </cell>
          <cell r="G202">
            <v>41.85</v>
          </cell>
          <cell r="H202" t="str">
            <v>M3XKM</v>
          </cell>
          <cell r="I202">
            <v>0.53</v>
          </cell>
          <cell r="J202">
            <v>0.53</v>
          </cell>
          <cell r="K202">
            <v>1.06</v>
          </cell>
          <cell r="L202">
            <v>0.42</v>
          </cell>
          <cell r="M202">
            <v>0.42</v>
          </cell>
          <cell r="N202">
            <v>0.84</v>
          </cell>
          <cell r="O202">
            <v>44.36</v>
          </cell>
        </row>
        <row r="203">
          <cell r="B203">
            <v>0</v>
          </cell>
          <cell r="C203" t="str">
            <v>6.2.3.8</v>
          </cell>
          <cell r="D203" t="str">
            <v>SINAPI</v>
          </cell>
          <cell r="E203" t="str">
            <v>INS_7757</v>
          </cell>
          <cell r="F203" t="str">
            <v>Tubo concreto armado p/ rede pluvial DN 1200mm</v>
          </cell>
          <cell r="G203">
            <v>591.30000000000007</v>
          </cell>
          <cell r="H203" t="str">
            <v>M</v>
          </cell>
          <cell r="I203">
            <v>202.25999999999996</v>
          </cell>
          <cell r="J203">
            <v>202.27</v>
          </cell>
          <cell r="K203">
            <v>404.53</v>
          </cell>
          <cell r="L203">
            <v>160.23000000000002</v>
          </cell>
          <cell r="M203">
            <v>160.24</v>
          </cell>
          <cell r="N203">
            <v>320.47000000000003</v>
          </cell>
          <cell r="O203">
            <v>239198.59</v>
          </cell>
        </row>
        <row r="204">
          <cell r="B204">
            <v>0</v>
          </cell>
          <cell r="C204" t="str">
            <v>6.2.3.9</v>
          </cell>
          <cell r="D204" t="str">
            <v>SINAPI</v>
          </cell>
          <cell r="E204">
            <v>73719</v>
          </cell>
          <cell r="F204" t="str">
            <v>ASSENTAMENTO DE TUBOS DE CONCRETO DIAMETRO = 1200MM, SIMPLES OU ARMADO JUNTA EM ARGAMASSA 1:3 CIMENTO:AREIA</v>
          </cell>
          <cell r="G204">
            <v>591.30000000000007</v>
          </cell>
          <cell r="H204" t="str">
            <v>M</v>
          </cell>
          <cell r="I204">
            <v>92.61</v>
          </cell>
          <cell r="J204">
            <v>92.61</v>
          </cell>
          <cell r="K204">
            <v>185.22</v>
          </cell>
          <cell r="L204">
            <v>73.359999999999985</v>
          </cell>
          <cell r="M204">
            <v>73.37</v>
          </cell>
          <cell r="N204">
            <v>146.72999999999999</v>
          </cell>
          <cell r="O204">
            <v>109520.59</v>
          </cell>
        </row>
        <row r="205">
          <cell r="B205">
            <v>0</v>
          </cell>
          <cell r="C205" t="str">
            <v>6.2.3.10</v>
          </cell>
          <cell r="D205" t="str">
            <v>SINAPI</v>
          </cell>
          <cell r="E205">
            <v>5622</v>
          </cell>
          <cell r="F205" t="str">
            <v xml:space="preserve">REGULARIZACAO E COMPACTACAO MANUAL DE TERRENO COM SOQUETE </v>
          </cell>
          <cell r="G205">
            <v>709.56000000000006</v>
          </cell>
          <cell r="H205" t="str">
            <v>M2</v>
          </cell>
          <cell r="I205">
            <v>2.4700000000000002</v>
          </cell>
          <cell r="J205">
            <v>2.48</v>
          </cell>
          <cell r="K205">
            <v>4.95</v>
          </cell>
          <cell r="L205">
            <v>1.96</v>
          </cell>
          <cell r="M205">
            <v>1.96</v>
          </cell>
          <cell r="N205">
            <v>3.92</v>
          </cell>
          <cell r="O205">
            <v>3512.32</v>
          </cell>
        </row>
        <row r="206">
          <cell r="B206">
            <v>0</v>
          </cell>
          <cell r="C206" t="str">
            <v>6.2.3.11</v>
          </cell>
          <cell r="D206" t="str">
            <v>SINAPI</v>
          </cell>
          <cell r="E206">
            <v>73692</v>
          </cell>
          <cell r="F206" t="str">
            <v xml:space="preserve">LASTRO DE AREIA MEDIA </v>
          </cell>
          <cell r="G206">
            <v>35.479999999999997</v>
          </cell>
          <cell r="H206" t="str">
            <v>M3</v>
          </cell>
          <cell r="I206">
            <v>56.750000000000007</v>
          </cell>
          <cell r="J206">
            <v>56.76</v>
          </cell>
          <cell r="K206">
            <v>113.51</v>
          </cell>
          <cell r="L206">
            <v>44.96</v>
          </cell>
          <cell r="M206">
            <v>44.96</v>
          </cell>
          <cell r="N206">
            <v>89.92</v>
          </cell>
          <cell r="O206">
            <v>4027.33</v>
          </cell>
        </row>
        <row r="207">
          <cell r="B207">
            <v>0</v>
          </cell>
          <cell r="C207" t="str">
            <v>6.2.3.12</v>
          </cell>
          <cell r="D207" t="str">
            <v>SINAPI</v>
          </cell>
          <cell r="E207">
            <v>72887</v>
          </cell>
          <cell r="F207" t="str">
            <v>Transporte (frete) de areia para lastro, excl. areia - DMT = 9,8km</v>
          </cell>
          <cell r="G207">
            <v>347.7</v>
          </cell>
          <cell r="H207" t="str">
            <v>M3XKM</v>
          </cell>
          <cell r="I207">
            <v>0.53</v>
          </cell>
          <cell r="J207">
            <v>0.53</v>
          </cell>
          <cell r="K207">
            <v>1.06</v>
          </cell>
          <cell r="L207">
            <v>0.42</v>
          </cell>
          <cell r="M207">
            <v>0.42</v>
          </cell>
          <cell r="N207">
            <v>0.84</v>
          </cell>
          <cell r="O207">
            <v>368.56</v>
          </cell>
        </row>
        <row r="208">
          <cell r="B208">
            <v>0</v>
          </cell>
          <cell r="C208" t="str">
            <v>6.2.3.13</v>
          </cell>
          <cell r="D208">
            <v>0</v>
          </cell>
          <cell r="E208">
            <v>0</v>
          </cell>
          <cell r="F208" t="str">
            <v>Escavação Mecânica de Valas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</row>
        <row r="209">
          <cell r="B209">
            <v>0</v>
          </cell>
          <cell r="C209" t="str">
            <v>6.2.3.13.1</v>
          </cell>
          <cell r="D209" t="str">
            <v>SINAPI</v>
          </cell>
          <cell r="E209">
            <v>73576</v>
          </cell>
          <cell r="F209" t="str">
            <v>Escacv. Mec. (escav. Hidr.) Vala Escor. Prof=1,5 à 3,0m Mat 1a. cat.</v>
          </cell>
          <cell r="G209">
            <v>2248.6</v>
          </cell>
          <cell r="H209" t="str">
            <v>M3</v>
          </cell>
          <cell r="I209">
            <v>2.5300000000000002</v>
          </cell>
          <cell r="J209">
            <v>2.54</v>
          </cell>
          <cell r="K209">
            <v>5.07</v>
          </cell>
          <cell r="L209">
            <v>2.0099999999999998</v>
          </cell>
          <cell r="M209">
            <v>2.0099999999999998</v>
          </cell>
          <cell r="N209">
            <v>4.0199999999999996</v>
          </cell>
          <cell r="O209">
            <v>11400.4</v>
          </cell>
        </row>
        <row r="210">
          <cell r="B210">
            <v>0</v>
          </cell>
          <cell r="C210" t="str">
            <v>6.2.3.13.2</v>
          </cell>
          <cell r="D210" t="str">
            <v>SINAPI</v>
          </cell>
          <cell r="E210">
            <v>83867</v>
          </cell>
          <cell r="F210" t="str">
            <v>Escoramento de valas descontínuo</v>
          </cell>
          <cell r="G210">
            <v>3789.52</v>
          </cell>
          <cell r="H210" t="str">
            <v>M2</v>
          </cell>
          <cell r="I210">
            <v>22.060000000000002</v>
          </cell>
          <cell r="J210">
            <v>22.07</v>
          </cell>
          <cell r="K210">
            <v>44.13</v>
          </cell>
          <cell r="L210">
            <v>17.48</v>
          </cell>
          <cell r="M210">
            <v>17.48</v>
          </cell>
          <cell r="N210">
            <v>34.96</v>
          </cell>
          <cell r="O210">
            <v>167231.51999999999</v>
          </cell>
        </row>
        <row r="211">
          <cell r="B211">
            <v>0</v>
          </cell>
          <cell r="C211" t="str">
            <v>6.2.3.13.3</v>
          </cell>
          <cell r="D211" t="str">
            <v>SINAPI</v>
          </cell>
          <cell r="E211" t="str">
            <v>74010/001</v>
          </cell>
          <cell r="F211" t="str">
            <v>Carga e descarga mecanizada de solo escavado</v>
          </cell>
          <cell r="G211">
            <v>2248.6</v>
          </cell>
          <cell r="H211" t="str">
            <v>M3</v>
          </cell>
          <cell r="I211">
            <v>0.89</v>
          </cell>
          <cell r="J211">
            <v>0.89</v>
          </cell>
          <cell r="K211">
            <v>1.78</v>
          </cell>
          <cell r="L211">
            <v>0.7</v>
          </cell>
          <cell r="M211">
            <v>0.71</v>
          </cell>
          <cell r="N211">
            <v>1.41</v>
          </cell>
          <cell r="O211">
            <v>4002.51</v>
          </cell>
        </row>
        <row r="212">
          <cell r="B212">
            <v>0</v>
          </cell>
          <cell r="C212" t="str">
            <v>6.2.3.13.4</v>
          </cell>
          <cell r="D212" t="str">
            <v>SINAPI</v>
          </cell>
          <cell r="E212">
            <v>72881</v>
          </cell>
          <cell r="F212" t="str">
            <v>Transporte local com caminhão basculante (Bota-fora) - DMT = 8,43 km</v>
          </cell>
          <cell r="G212">
            <v>18955.7</v>
          </cell>
          <cell r="H212" t="str">
            <v>M3XKM</v>
          </cell>
          <cell r="I212">
            <v>0.7</v>
          </cell>
          <cell r="J212">
            <v>0.7</v>
          </cell>
          <cell r="K212">
            <v>1.4</v>
          </cell>
          <cell r="L212">
            <v>0.55000000000000004</v>
          </cell>
          <cell r="M212">
            <v>0.56000000000000005</v>
          </cell>
          <cell r="N212">
            <v>1.1100000000000001</v>
          </cell>
          <cell r="O212">
            <v>26537.98</v>
          </cell>
        </row>
        <row r="213">
          <cell r="B213">
            <v>0</v>
          </cell>
          <cell r="C213" t="str">
            <v>6.2.3.14</v>
          </cell>
          <cell r="D213">
            <v>0</v>
          </cell>
          <cell r="E213">
            <v>0</v>
          </cell>
          <cell r="F213" t="str">
            <v>Recomposição com material de empréstimo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</row>
        <row r="214">
          <cell r="B214">
            <v>0</v>
          </cell>
          <cell r="C214" t="str">
            <v>6.2.3.14.1</v>
          </cell>
          <cell r="D214" t="str">
            <v>SINAPI</v>
          </cell>
          <cell r="E214">
            <v>73576</v>
          </cell>
          <cell r="F214" t="str">
            <v>Escavação de material de empréstimo p/ aterro</v>
          </cell>
          <cell r="G214">
            <v>1883.87</v>
          </cell>
          <cell r="H214" t="str">
            <v>M3</v>
          </cell>
          <cell r="I214">
            <v>2.5300000000000002</v>
          </cell>
          <cell r="J214">
            <v>2.54</v>
          </cell>
          <cell r="K214">
            <v>5.07</v>
          </cell>
          <cell r="L214">
            <v>2.0099999999999998</v>
          </cell>
          <cell r="M214">
            <v>2.0099999999999998</v>
          </cell>
          <cell r="N214">
            <v>4.0199999999999996</v>
          </cell>
          <cell r="O214">
            <v>9551.2199999999993</v>
          </cell>
        </row>
        <row r="215">
          <cell r="B215">
            <v>0</v>
          </cell>
          <cell r="C215" t="str">
            <v>6.2.3.14.2</v>
          </cell>
          <cell r="D215" t="str">
            <v>SINAPI</v>
          </cell>
          <cell r="E215" t="str">
            <v>74010/001</v>
          </cell>
          <cell r="F215" t="str">
            <v>Carga e descarga mecanizada de material de empréstimo</v>
          </cell>
          <cell r="G215">
            <v>1883.87</v>
          </cell>
          <cell r="H215" t="str">
            <v>M3</v>
          </cell>
          <cell r="I215">
            <v>0.89</v>
          </cell>
          <cell r="J215">
            <v>0.89</v>
          </cell>
          <cell r="K215">
            <v>1.78</v>
          </cell>
          <cell r="L215">
            <v>0.7</v>
          </cell>
          <cell r="M215">
            <v>0.71</v>
          </cell>
          <cell r="N215">
            <v>1.41</v>
          </cell>
          <cell r="O215">
            <v>3353.29</v>
          </cell>
        </row>
        <row r="216">
          <cell r="B216">
            <v>0</v>
          </cell>
          <cell r="C216" t="str">
            <v>6.2.3.14.3</v>
          </cell>
          <cell r="D216" t="str">
            <v>SINAPI</v>
          </cell>
          <cell r="E216">
            <v>72887</v>
          </cell>
          <cell r="F216" t="str">
            <v>Transporte de material de empréstimo p/ aterro (DMT=20km)</v>
          </cell>
          <cell r="G216">
            <v>37677.399999999994</v>
          </cell>
          <cell r="H216" t="str">
            <v>M3XKM</v>
          </cell>
          <cell r="I216">
            <v>0.53</v>
          </cell>
          <cell r="J216">
            <v>0.53</v>
          </cell>
          <cell r="K216">
            <v>1.06</v>
          </cell>
          <cell r="L216">
            <v>0.42</v>
          </cell>
          <cell r="M216">
            <v>0.42</v>
          </cell>
          <cell r="N216">
            <v>0.84</v>
          </cell>
          <cell r="O216">
            <v>39938.04</v>
          </cell>
        </row>
        <row r="217">
          <cell r="B217">
            <v>0</v>
          </cell>
          <cell r="C217" t="str">
            <v>6.2.3.14.4</v>
          </cell>
          <cell r="D217" t="str">
            <v>SINAPI</v>
          </cell>
          <cell r="E217" t="str">
            <v>73964/006</v>
          </cell>
          <cell r="F217" t="str">
            <v>Reaterro de vala com compactação manual</v>
          </cell>
          <cell r="G217">
            <v>1883.87</v>
          </cell>
          <cell r="H217" t="str">
            <v>M3</v>
          </cell>
          <cell r="I217">
            <v>22.519999999999996</v>
          </cell>
          <cell r="J217">
            <v>22.53</v>
          </cell>
          <cell r="K217">
            <v>45.05</v>
          </cell>
          <cell r="L217">
            <v>17.839999999999996</v>
          </cell>
          <cell r="M217">
            <v>17.850000000000001</v>
          </cell>
          <cell r="N217">
            <v>35.69</v>
          </cell>
          <cell r="O217">
            <v>84868.34</v>
          </cell>
        </row>
        <row r="218">
          <cell r="B218">
            <v>0</v>
          </cell>
          <cell r="C218" t="str">
            <v>6.2.3.14.5</v>
          </cell>
          <cell r="D218" t="str">
            <v>Composição</v>
          </cell>
          <cell r="E218" t="str">
            <v>MAI-002T</v>
          </cell>
          <cell r="F218" t="str">
            <v>Passeio em concreto 20 MPa, esp. 5 cm, lastro de brita 10 cm, junta serrada com polimento - Incluso transporte</v>
          </cell>
          <cell r="G218">
            <v>942.28</v>
          </cell>
          <cell r="H218" t="str">
            <v>M2</v>
          </cell>
          <cell r="I218">
            <v>28.43</v>
          </cell>
          <cell r="J218">
            <v>28.43</v>
          </cell>
          <cell r="K218">
            <v>56.86</v>
          </cell>
          <cell r="L218">
            <v>22.523999999999997</v>
          </cell>
          <cell r="M218">
            <v>22.52</v>
          </cell>
          <cell r="N218">
            <v>45.043999999999997</v>
          </cell>
          <cell r="O218">
            <v>53578.04</v>
          </cell>
        </row>
        <row r="219">
          <cell r="B219">
            <v>0</v>
          </cell>
          <cell r="C219" t="str">
            <v>6.3</v>
          </cell>
          <cell r="D219">
            <v>0</v>
          </cell>
          <cell r="E219">
            <v>0</v>
          </cell>
          <cell r="F219" t="str">
            <v>TRECHO 03 - Entre as Estaca 3+620 e 4+360 (Lado Direito)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</row>
        <row r="220">
          <cell r="B220">
            <v>0</v>
          </cell>
          <cell r="C220" t="str">
            <v>6.3.1</v>
          </cell>
          <cell r="D220">
            <v>0</v>
          </cell>
          <cell r="E220">
            <v>0</v>
          </cell>
          <cell r="F220" t="str">
            <v>SUBSTITUIÇÕES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</row>
        <row r="221">
          <cell r="B221">
            <v>0</v>
          </cell>
          <cell r="C221" t="str">
            <v>6.3.1.1</v>
          </cell>
          <cell r="D221" t="str">
            <v>Composição</v>
          </cell>
          <cell r="E221" t="str">
            <v>FEV-002</v>
          </cell>
          <cell r="F221" t="str">
            <v>Remoção de boca de lobo</v>
          </cell>
          <cell r="G221">
            <v>4</v>
          </cell>
          <cell r="H221" t="str">
            <v>UN</v>
          </cell>
          <cell r="I221">
            <v>66.62</v>
          </cell>
          <cell r="J221">
            <v>66.62</v>
          </cell>
          <cell r="K221">
            <v>133.24</v>
          </cell>
          <cell r="L221">
            <v>52.77488000000001</v>
          </cell>
          <cell r="M221">
            <v>52.78</v>
          </cell>
          <cell r="N221">
            <v>105.55488000000001</v>
          </cell>
          <cell r="O221">
            <v>532.96</v>
          </cell>
        </row>
        <row r="222">
          <cell r="B222">
            <v>0</v>
          </cell>
          <cell r="C222" t="str">
            <v>6.3.1.2</v>
          </cell>
          <cell r="D222" t="str">
            <v>SINAPI</v>
          </cell>
          <cell r="E222">
            <v>83659</v>
          </cell>
          <cell r="F222" t="str">
            <v>Boca de lobo em alvenaria tijolo maciço, revest. c/ argamassa de cimento:areia 1:3, sobre lastro de concreto 10cm e tampa de concreto armado</v>
          </cell>
          <cell r="G222">
            <v>4</v>
          </cell>
          <cell r="H222" t="str">
            <v>UN</v>
          </cell>
          <cell r="I222">
            <v>380.43</v>
          </cell>
          <cell r="J222">
            <v>380.43</v>
          </cell>
          <cell r="K222">
            <v>760.86</v>
          </cell>
          <cell r="L222">
            <v>301.38</v>
          </cell>
          <cell r="M222">
            <v>301.38</v>
          </cell>
          <cell r="N222">
            <v>602.76</v>
          </cell>
          <cell r="O222">
            <v>3043.44</v>
          </cell>
        </row>
        <row r="223">
          <cell r="B223">
            <v>0</v>
          </cell>
          <cell r="C223" t="str">
            <v>6.3.1.3</v>
          </cell>
          <cell r="D223" t="str">
            <v>Composição</v>
          </cell>
          <cell r="E223" t="str">
            <v>FEV-003</v>
          </cell>
          <cell r="F223" t="str">
            <v>Remoção de caixa de inspeção</v>
          </cell>
          <cell r="G223">
            <v>11</v>
          </cell>
          <cell r="H223" t="str">
            <v>UN</v>
          </cell>
          <cell r="I223">
            <v>84.15</v>
          </cell>
          <cell r="J223">
            <v>84.16</v>
          </cell>
          <cell r="K223">
            <v>168.31</v>
          </cell>
          <cell r="L223">
            <v>66.662480000000002</v>
          </cell>
          <cell r="M223">
            <v>66.67</v>
          </cell>
          <cell r="N223">
            <v>133.33248</v>
          </cell>
          <cell r="O223">
            <v>1851.41</v>
          </cell>
        </row>
        <row r="224">
          <cell r="B224">
            <v>0</v>
          </cell>
          <cell r="C224" t="str">
            <v>6.3.1.4</v>
          </cell>
          <cell r="D224" t="str">
            <v>DAER</v>
          </cell>
          <cell r="E224">
            <v>2300</v>
          </cell>
          <cell r="F224" t="str">
            <v>Caixa de Inspeção Nova</v>
          </cell>
          <cell r="G224">
            <v>11</v>
          </cell>
          <cell r="H224" t="str">
            <v>UN</v>
          </cell>
          <cell r="I224">
            <v>510.93</v>
          </cell>
          <cell r="J224">
            <v>510.93</v>
          </cell>
          <cell r="K224">
            <v>1021.86</v>
          </cell>
          <cell r="L224">
            <v>404.76</v>
          </cell>
          <cell r="M224">
            <v>404.76</v>
          </cell>
          <cell r="N224">
            <v>809.52</v>
          </cell>
          <cell r="O224">
            <v>11240.46</v>
          </cell>
        </row>
        <row r="225">
          <cell r="B225">
            <v>0</v>
          </cell>
          <cell r="C225" t="str">
            <v>6.3.1.5</v>
          </cell>
          <cell r="D225" t="str">
            <v>SINAPI</v>
          </cell>
          <cell r="E225">
            <v>6171</v>
          </cell>
          <cell r="F225" t="str">
            <v>Substituição de tampa de boca de lobo</v>
          </cell>
          <cell r="G225">
            <v>2</v>
          </cell>
          <cell r="H225" t="str">
            <v>UN</v>
          </cell>
          <cell r="I225">
            <v>11.46</v>
          </cell>
          <cell r="J225">
            <v>11.46</v>
          </cell>
          <cell r="K225">
            <v>22.92</v>
          </cell>
          <cell r="L225">
            <v>9.08</v>
          </cell>
          <cell r="M225">
            <v>9.08</v>
          </cell>
          <cell r="N225">
            <v>18.16</v>
          </cell>
          <cell r="O225">
            <v>45.84</v>
          </cell>
        </row>
        <row r="226">
          <cell r="B226">
            <v>0</v>
          </cell>
          <cell r="C226" t="str">
            <v>6.3.1.6</v>
          </cell>
          <cell r="D226" t="str">
            <v>DAER</v>
          </cell>
          <cell r="E226">
            <v>2675</v>
          </cell>
          <cell r="F226" t="str">
            <v>Remoção de tubulação de concreto, DN 800 mm</v>
          </cell>
          <cell r="G226">
            <v>221.89999999999998</v>
          </cell>
          <cell r="H226" t="str">
            <v>M</v>
          </cell>
          <cell r="I226">
            <v>18.350000000000001</v>
          </cell>
          <cell r="J226">
            <v>18.36</v>
          </cell>
          <cell r="K226">
            <v>36.71</v>
          </cell>
          <cell r="L226">
            <v>14.54</v>
          </cell>
          <cell r="M226">
            <v>14.54</v>
          </cell>
          <cell r="N226">
            <v>29.08</v>
          </cell>
          <cell r="O226">
            <v>8145.95</v>
          </cell>
        </row>
        <row r="227">
          <cell r="B227">
            <v>0</v>
          </cell>
          <cell r="C227" t="str">
            <v>6.3.1.7</v>
          </cell>
          <cell r="D227" t="str">
            <v>SINAPI</v>
          </cell>
          <cell r="E227" t="str">
            <v>INS_7750</v>
          </cell>
          <cell r="F227" t="str">
            <v>Tubo concreto armado p/ rede pluvial DN 800mm</v>
          </cell>
          <cell r="G227">
            <v>144.60000000000002</v>
          </cell>
          <cell r="H227" t="str">
            <v>M</v>
          </cell>
          <cell r="I227">
            <v>103.96999999999998</v>
          </cell>
          <cell r="J227">
            <v>103.98</v>
          </cell>
          <cell r="K227">
            <v>207.95</v>
          </cell>
          <cell r="L227">
            <v>82.37</v>
          </cell>
          <cell r="M227">
            <v>82.37</v>
          </cell>
          <cell r="N227">
            <v>164.74</v>
          </cell>
          <cell r="O227">
            <v>30069.57</v>
          </cell>
        </row>
        <row r="228">
          <cell r="B228">
            <v>0</v>
          </cell>
          <cell r="C228" t="str">
            <v>6.3.1.8</v>
          </cell>
          <cell r="D228" t="str">
            <v>SINAPI</v>
          </cell>
          <cell r="E228">
            <v>73720</v>
          </cell>
          <cell r="F228" t="str">
            <v>ASSENTAMENTO DE TUBOS DE CONCRETO DIAMETRO = 800MM, SIMPLES OU ARMADO JUNTA EM ARGAMASSA 1:3 CIMENTO:AREIA</v>
          </cell>
          <cell r="G228">
            <v>144.60000000000002</v>
          </cell>
          <cell r="H228" t="str">
            <v>M</v>
          </cell>
          <cell r="I228">
            <v>49.79</v>
          </cell>
          <cell r="J228">
            <v>49.79</v>
          </cell>
          <cell r="K228">
            <v>99.58</v>
          </cell>
          <cell r="L228">
            <v>39.44</v>
          </cell>
          <cell r="M228">
            <v>39.450000000000003</v>
          </cell>
          <cell r="N228">
            <v>78.89</v>
          </cell>
          <cell r="O228">
            <v>14399.27</v>
          </cell>
        </row>
        <row r="229">
          <cell r="B229">
            <v>0</v>
          </cell>
          <cell r="C229" t="str">
            <v>6.3.1.9</v>
          </cell>
          <cell r="D229" t="str">
            <v>SINAPI</v>
          </cell>
          <cell r="E229">
            <v>5622</v>
          </cell>
          <cell r="F229" t="str">
            <v xml:space="preserve">REGULARIZACAO E COMPACTACAO MANUAL DE TERRENO COM SOQUETE </v>
          </cell>
          <cell r="G229">
            <v>115.68</v>
          </cell>
          <cell r="H229" t="str">
            <v>M2</v>
          </cell>
          <cell r="I229">
            <v>2.4700000000000002</v>
          </cell>
          <cell r="J229">
            <v>2.48</v>
          </cell>
          <cell r="K229">
            <v>4.95</v>
          </cell>
          <cell r="L229">
            <v>1.96</v>
          </cell>
          <cell r="M229">
            <v>1.96</v>
          </cell>
          <cell r="N229">
            <v>3.92</v>
          </cell>
          <cell r="O229">
            <v>572.62</v>
          </cell>
        </row>
        <row r="230">
          <cell r="B230">
            <v>0</v>
          </cell>
          <cell r="C230" t="str">
            <v>6.3.1.10</v>
          </cell>
          <cell r="D230" t="str">
            <v>SINAPI</v>
          </cell>
          <cell r="E230">
            <v>73692</v>
          </cell>
          <cell r="F230" t="str">
            <v xml:space="preserve">LASTRO DE AREIA MEDIA </v>
          </cell>
          <cell r="G230">
            <v>5.78</v>
          </cell>
          <cell r="H230" t="str">
            <v>M3</v>
          </cell>
          <cell r="I230">
            <v>56.750000000000007</v>
          </cell>
          <cell r="J230">
            <v>56.76</v>
          </cell>
          <cell r="K230">
            <v>113.51</v>
          </cell>
          <cell r="L230">
            <v>44.96</v>
          </cell>
          <cell r="M230">
            <v>44.96</v>
          </cell>
          <cell r="N230">
            <v>89.92</v>
          </cell>
          <cell r="O230">
            <v>656.09</v>
          </cell>
        </row>
        <row r="231">
          <cell r="B231">
            <v>0</v>
          </cell>
          <cell r="C231" t="str">
            <v>6.3.1.11</v>
          </cell>
          <cell r="D231" t="str">
            <v>SINAPI</v>
          </cell>
          <cell r="E231">
            <v>72887</v>
          </cell>
          <cell r="F231" t="str">
            <v>Transporte (frete) de areia para lastro, excl. areia - DMT = 9,8km</v>
          </cell>
          <cell r="G231">
            <v>56.64</v>
          </cell>
          <cell r="H231" t="str">
            <v>M3XKM</v>
          </cell>
          <cell r="I231">
            <v>0.53</v>
          </cell>
          <cell r="J231">
            <v>0.53</v>
          </cell>
          <cell r="K231">
            <v>1.06</v>
          </cell>
          <cell r="L231">
            <v>0.42</v>
          </cell>
          <cell r="M231">
            <v>0.42</v>
          </cell>
          <cell r="N231">
            <v>0.84</v>
          </cell>
          <cell r="O231">
            <v>60.04</v>
          </cell>
        </row>
        <row r="232">
          <cell r="B232">
            <v>0</v>
          </cell>
          <cell r="C232" t="str">
            <v>6.3.1.12</v>
          </cell>
          <cell r="D232" t="str">
            <v>SINAPI</v>
          </cell>
          <cell r="E232" t="str">
            <v>INS_7753</v>
          </cell>
          <cell r="F232" t="str">
            <v>Tubo concreto armado p/ rede pluvial DN 1000mm</v>
          </cell>
          <cell r="G232">
            <v>524.70000000000005</v>
          </cell>
          <cell r="H232" t="str">
            <v>M</v>
          </cell>
          <cell r="I232">
            <v>142.72</v>
          </cell>
          <cell r="J232">
            <v>142.72</v>
          </cell>
          <cell r="K232">
            <v>285.44</v>
          </cell>
          <cell r="L232">
            <v>113.06</v>
          </cell>
          <cell r="M232">
            <v>113.07</v>
          </cell>
          <cell r="N232">
            <v>226.13</v>
          </cell>
          <cell r="O232">
            <v>149770.37</v>
          </cell>
        </row>
        <row r="233">
          <cell r="B233">
            <v>0</v>
          </cell>
          <cell r="C233" t="str">
            <v>6.3.1.13</v>
          </cell>
          <cell r="D233" t="str">
            <v>SINAPI</v>
          </cell>
          <cell r="E233">
            <v>73721</v>
          </cell>
          <cell r="F233" t="str">
            <v>ASSENTAMENTO DE TUBOS DE CONCRETO DIAMETRO = 1000MM, SIMPLES OU ARMADO JUNTA EM ARGAMASSA 1:3 CIMENTO:AREIA</v>
          </cell>
          <cell r="G233">
            <v>524.70000000000005</v>
          </cell>
          <cell r="H233" t="str">
            <v>M</v>
          </cell>
          <cell r="I233">
            <v>74.52000000000001</v>
          </cell>
          <cell r="J233">
            <v>74.53</v>
          </cell>
          <cell r="K233">
            <v>149.05000000000001</v>
          </cell>
          <cell r="L233">
            <v>59.04</v>
          </cell>
          <cell r="M233">
            <v>59.04</v>
          </cell>
          <cell r="N233">
            <v>118.08</v>
          </cell>
          <cell r="O233">
            <v>78206.539999999994</v>
          </cell>
        </row>
        <row r="234">
          <cell r="B234">
            <v>0</v>
          </cell>
          <cell r="C234" t="str">
            <v>6.3.1.14</v>
          </cell>
          <cell r="D234" t="str">
            <v>SINAPI</v>
          </cell>
          <cell r="E234">
            <v>5622</v>
          </cell>
          <cell r="F234" t="str">
            <v xml:space="preserve">REGULARIZACAO E COMPACTACAO MANUAL DE TERRENO COM SOQUETE </v>
          </cell>
          <cell r="G234">
            <v>524.70000000000005</v>
          </cell>
          <cell r="H234" t="str">
            <v>M2</v>
          </cell>
          <cell r="I234">
            <v>2.4700000000000002</v>
          </cell>
          <cell r="J234">
            <v>2.48</v>
          </cell>
          <cell r="K234">
            <v>4.95</v>
          </cell>
          <cell r="L234">
            <v>1.96</v>
          </cell>
          <cell r="M234">
            <v>1.96</v>
          </cell>
          <cell r="N234">
            <v>3.92</v>
          </cell>
          <cell r="O234">
            <v>2597.27</v>
          </cell>
        </row>
        <row r="235">
          <cell r="B235">
            <v>0</v>
          </cell>
          <cell r="C235" t="str">
            <v>6.3.1.15</v>
          </cell>
          <cell r="D235" t="str">
            <v>SINAPI</v>
          </cell>
          <cell r="E235">
            <v>73692</v>
          </cell>
          <cell r="F235" t="str">
            <v xml:space="preserve">LASTRO DE AREIA MEDIA </v>
          </cell>
          <cell r="G235">
            <v>26.24</v>
          </cell>
          <cell r="H235" t="str">
            <v>M3</v>
          </cell>
          <cell r="I235">
            <v>56.750000000000007</v>
          </cell>
          <cell r="J235">
            <v>56.76</v>
          </cell>
          <cell r="K235">
            <v>113.51</v>
          </cell>
          <cell r="L235">
            <v>44.96</v>
          </cell>
          <cell r="M235">
            <v>44.96</v>
          </cell>
          <cell r="N235">
            <v>89.92</v>
          </cell>
          <cell r="O235">
            <v>2978.5</v>
          </cell>
        </row>
        <row r="236">
          <cell r="B236">
            <v>0</v>
          </cell>
          <cell r="C236" t="str">
            <v>6.3.1.16</v>
          </cell>
          <cell r="D236" t="str">
            <v>SINAPI</v>
          </cell>
          <cell r="E236">
            <v>72887</v>
          </cell>
          <cell r="F236" t="str">
            <v>Transporte (frete) de areia para lastro, excl. areia - DMT = 9,8km</v>
          </cell>
          <cell r="G236">
            <v>257.14999999999998</v>
          </cell>
          <cell r="H236" t="str">
            <v>M3XKM</v>
          </cell>
          <cell r="I236">
            <v>0.53</v>
          </cell>
          <cell r="J236">
            <v>0.53</v>
          </cell>
          <cell r="K236">
            <v>1.06</v>
          </cell>
          <cell r="L236">
            <v>0.42</v>
          </cell>
          <cell r="M236">
            <v>0.42</v>
          </cell>
          <cell r="N236">
            <v>0.84</v>
          </cell>
          <cell r="O236">
            <v>272.58</v>
          </cell>
        </row>
        <row r="237">
          <cell r="B237">
            <v>0</v>
          </cell>
          <cell r="C237" t="str">
            <v>6.3.1.17</v>
          </cell>
          <cell r="D237">
            <v>0</v>
          </cell>
          <cell r="E237">
            <v>0</v>
          </cell>
          <cell r="F237" t="str">
            <v>Escavação Mecânica de Valas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</row>
        <row r="238">
          <cell r="B238">
            <v>0</v>
          </cell>
          <cell r="C238" t="str">
            <v>6.3.1.17.1</v>
          </cell>
          <cell r="D238" t="str">
            <v>SINAPI</v>
          </cell>
          <cell r="E238">
            <v>73576</v>
          </cell>
          <cell r="F238" t="str">
            <v>Escacv. Mec. (escav. Hidr.) Vala Escor. Prof=1,5 à 3,0m Mat 1a. cat.</v>
          </cell>
          <cell r="G238">
            <v>1770.8</v>
          </cell>
          <cell r="H238" t="str">
            <v>M3</v>
          </cell>
          <cell r="I238">
            <v>2.5300000000000002</v>
          </cell>
          <cell r="J238">
            <v>2.54</v>
          </cell>
          <cell r="K238">
            <v>5.07</v>
          </cell>
          <cell r="L238">
            <v>2.0099999999999998</v>
          </cell>
          <cell r="M238">
            <v>2.0099999999999998</v>
          </cell>
          <cell r="N238">
            <v>4.0199999999999996</v>
          </cell>
          <cell r="O238">
            <v>8977.9599999999991</v>
          </cell>
        </row>
        <row r="239">
          <cell r="B239">
            <v>0</v>
          </cell>
          <cell r="C239" t="str">
            <v>6.3.1.17.2</v>
          </cell>
          <cell r="D239" t="str">
            <v>SINAPI</v>
          </cell>
          <cell r="E239">
            <v>83867</v>
          </cell>
          <cell r="F239" t="str">
            <v>Escoramento de valas descontínuo</v>
          </cell>
          <cell r="G239">
            <v>2476.41</v>
          </cell>
          <cell r="H239" t="str">
            <v>M2</v>
          </cell>
          <cell r="I239">
            <v>22.060000000000002</v>
          </cell>
          <cell r="J239">
            <v>22.07</v>
          </cell>
          <cell r="K239">
            <v>44.13</v>
          </cell>
          <cell r="L239">
            <v>17.48</v>
          </cell>
          <cell r="M239">
            <v>17.48</v>
          </cell>
          <cell r="N239">
            <v>34.96</v>
          </cell>
          <cell r="O239">
            <v>109283.97</v>
          </cell>
        </row>
        <row r="240">
          <cell r="B240">
            <v>0</v>
          </cell>
          <cell r="C240" t="str">
            <v>6.3.1.17.3</v>
          </cell>
          <cell r="D240" t="str">
            <v>SINAPI</v>
          </cell>
          <cell r="E240" t="str">
            <v>74010/001</v>
          </cell>
          <cell r="F240" t="str">
            <v>Carga e descarga mecanizada de solo escavado</v>
          </cell>
          <cell r="G240">
            <v>1770.8</v>
          </cell>
          <cell r="H240" t="str">
            <v>M3</v>
          </cell>
          <cell r="I240">
            <v>0.89</v>
          </cell>
          <cell r="J240">
            <v>0.89</v>
          </cell>
          <cell r="K240">
            <v>1.78</v>
          </cell>
          <cell r="L240">
            <v>0.7</v>
          </cell>
          <cell r="M240">
            <v>0.71</v>
          </cell>
          <cell r="N240">
            <v>1.41</v>
          </cell>
          <cell r="O240">
            <v>3152.02</v>
          </cell>
        </row>
        <row r="241">
          <cell r="B241">
            <v>0</v>
          </cell>
          <cell r="C241" t="str">
            <v>6.3.1.17.4</v>
          </cell>
          <cell r="D241" t="str">
            <v>SINAPI</v>
          </cell>
          <cell r="E241">
            <v>72881</v>
          </cell>
          <cell r="F241" t="str">
            <v>Transporte local com caminhão basculante (Bota-fora) - DMT = 8,43 km</v>
          </cell>
          <cell r="G241">
            <v>14927.84</v>
          </cell>
          <cell r="H241" t="str">
            <v>M3XKM</v>
          </cell>
          <cell r="I241">
            <v>0.7</v>
          </cell>
          <cell r="J241">
            <v>0.7</v>
          </cell>
          <cell r="K241">
            <v>1.4</v>
          </cell>
          <cell r="L241">
            <v>0.55000000000000004</v>
          </cell>
          <cell r="M241">
            <v>0.56000000000000005</v>
          </cell>
          <cell r="N241">
            <v>1.1100000000000001</v>
          </cell>
          <cell r="O241">
            <v>20898.98</v>
          </cell>
        </row>
        <row r="242">
          <cell r="B242">
            <v>0</v>
          </cell>
          <cell r="C242" t="str">
            <v>6.3.1.18</v>
          </cell>
          <cell r="D242">
            <v>0</v>
          </cell>
          <cell r="E242">
            <v>0</v>
          </cell>
          <cell r="F242" t="str">
            <v>Recomposição com material de empréstimo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</row>
        <row r="243">
          <cell r="B243">
            <v>0</v>
          </cell>
          <cell r="C243" t="str">
            <v>6.3.1.18.1</v>
          </cell>
          <cell r="D243" t="str">
            <v>SINAPI</v>
          </cell>
          <cell r="E243">
            <v>73576</v>
          </cell>
          <cell r="F243" t="str">
            <v>Escavação de material de empréstimo p/ aterro</v>
          </cell>
          <cell r="G243">
            <v>1736.13</v>
          </cell>
          <cell r="H243" t="str">
            <v>M3</v>
          </cell>
          <cell r="I243">
            <v>2.5300000000000002</v>
          </cell>
          <cell r="J243">
            <v>2.54</v>
          </cell>
          <cell r="K243">
            <v>5.07</v>
          </cell>
          <cell r="L243">
            <v>2.0099999999999998</v>
          </cell>
          <cell r="M243">
            <v>2.0099999999999998</v>
          </cell>
          <cell r="N243">
            <v>4.0199999999999996</v>
          </cell>
          <cell r="O243">
            <v>8802.18</v>
          </cell>
        </row>
        <row r="244">
          <cell r="B244">
            <v>0</v>
          </cell>
          <cell r="C244" t="str">
            <v>6.3.1.18.2</v>
          </cell>
          <cell r="D244" t="str">
            <v>SINAPI</v>
          </cell>
          <cell r="E244" t="str">
            <v>74010/001</v>
          </cell>
          <cell r="F244" t="str">
            <v>Carga e descarga mecanizada de material de empréstimo</v>
          </cell>
          <cell r="G244">
            <v>1736.13</v>
          </cell>
          <cell r="H244" t="str">
            <v>M3</v>
          </cell>
          <cell r="I244">
            <v>0.89</v>
          </cell>
          <cell r="J244">
            <v>0.89</v>
          </cell>
          <cell r="K244">
            <v>1.78</v>
          </cell>
          <cell r="L244">
            <v>0.7</v>
          </cell>
          <cell r="M244">
            <v>0.71</v>
          </cell>
          <cell r="N244">
            <v>1.41</v>
          </cell>
          <cell r="O244">
            <v>3090.31</v>
          </cell>
        </row>
        <row r="245">
          <cell r="B245">
            <v>0</v>
          </cell>
          <cell r="C245" t="str">
            <v>6.3.1.18.3</v>
          </cell>
          <cell r="D245" t="str">
            <v>SINAPI</v>
          </cell>
          <cell r="E245">
            <v>72887</v>
          </cell>
          <cell r="F245" t="str">
            <v>Transporte de material de empréstimo p/ aterro (DMT=20km)</v>
          </cell>
          <cell r="G245">
            <v>34722.600000000006</v>
          </cell>
          <cell r="H245" t="str">
            <v>M3XKM</v>
          </cell>
          <cell r="I245">
            <v>0.53</v>
          </cell>
          <cell r="J245">
            <v>0.53</v>
          </cell>
          <cell r="K245">
            <v>1.06</v>
          </cell>
          <cell r="L245">
            <v>0.42</v>
          </cell>
          <cell r="M245">
            <v>0.42</v>
          </cell>
          <cell r="N245">
            <v>0.84</v>
          </cell>
          <cell r="O245">
            <v>36805.96</v>
          </cell>
        </row>
        <row r="246">
          <cell r="B246">
            <v>0</v>
          </cell>
          <cell r="C246" t="str">
            <v>6.3.1.18.4</v>
          </cell>
          <cell r="D246" t="str">
            <v>SINAPI</v>
          </cell>
          <cell r="E246" t="str">
            <v>73964/006</v>
          </cell>
          <cell r="F246" t="str">
            <v>Reaterro de vala com compactação manual</v>
          </cell>
          <cell r="G246">
            <v>1736.13</v>
          </cell>
          <cell r="H246" t="str">
            <v>M3</v>
          </cell>
          <cell r="I246">
            <v>22.519999999999996</v>
          </cell>
          <cell r="J246">
            <v>22.53</v>
          </cell>
          <cell r="K246">
            <v>45.05</v>
          </cell>
          <cell r="L246">
            <v>17.839999999999996</v>
          </cell>
          <cell r="M246">
            <v>17.850000000000001</v>
          </cell>
          <cell r="N246">
            <v>35.69</v>
          </cell>
          <cell r="O246">
            <v>78212.66</v>
          </cell>
        </row>
        <row r="247">
          <cell r="B247">
            <v>0</v>
          </cell>
          <cell r="C247" t="str">
            <v>6.3.1.18.5</v>
          </cell>
          <cell r="D247" t="str">
            <v>Composição</v>
          </cell>
          <cell r="E247" t="str">
            <v>MAI-002T</v>
          </cell>
          <cell r="F247" t="str">
            <v>Passeio em concreto 20 MPa, esp. 5 cm, lastro de brita 10 cm, junta serrada com polimento - Incluso transporte</v>
          </cell>
          <cell r="G247">
            <v>231.89000000000001</v>
          </cell>
          <cell r="H247" t="str">
            <v>M2</v>
          </cell>
          <cell r="I247">
            <v>28.43</v>
          </cell>
          <cell r="J247">
            <v>28.43</v>
          </cell>
          <cell r="K247">
            <v>56.86</v>
          </cell>
          <cell r="L247">
            <v>22.523999999999997</v>
          </cell>
          <cell r="M247">
            <v>22.52</v>
          </cell>
          <cell r="N247">
            <v>45.043999999999997</v>
          </cell>
          <cell r="O247">
            <v>13185.27</v>
          </cell>
        </row>
        <row r="248">
          <cell r="B248">
            <v>0</v>
          </cell>
          <cell r="C248" t="str">
            <v>6.3.2</v>
          </cell>
          <cell r="D248">
            <v>0</v>
          </cell>
          <cell r="E248">
            <v>0</v>
          </cell>
          <cell r="F248" t="str">
            <v>IMPLANTAÇÕES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</row>
        <row r="249">
          <cell r="B249">
            <v>0</v>
          </cell>
          <cell r="C249" t="str">
            <v>6.3.2.1</v>
          </cell>
          <cell r="D249" t="str">
            <v>SINAPI</v>
          </cell>
          <cell r="E249">
            <v>83659</v>
          </cell>
          <cell r="F249" t="str">
            <v>Boca de lobo em alvenaria tijolo maciço, revest. c/ argamassa de cimento:areia 1:3, sobre lastro de concreto 10cm e tampa de concreto armado</v>
          </cell>
          <cell r="G249">
            <v>20</v>
          </cell>
          <cell r="H249" t="str">
            <v>UN</v>
          </cell>
          <cell r="I249">
            <v>380.43</v>
          </cell>
          <cell r="J249">
            <v>380.43</v>
          </cell>
          <cell r="K249">
            <v>760.86</v>
          </cell>
          <cell r="L249">
            <v>301.38</v>
          </cell>
          <cell r="M249">
            <v>301.38</v>
          </cell>
          <cell r="N249">
            <v>602.76</v>
          </cell>
          <cell r="O249">
            <v>15217.2</v>
          </cell>
        </row>
        <row r="250">
          <cell r="B250">
            <v>0</v>
          </cell>
          <cell r="C250" t="str">
            <v>6.3.2.2</v>
          </cell>
          <cell r="D250" t="str">
            <v>DAER</v>
          </cell>
          <cell r="E250">
            <v>2300</v>
          </cell>
          <cell r="F250" t="str">
            <v>Caixa de Inspeção</v>
          </cell>
          <cell r="G250">
            <v>15</v>
          </cell>
          <cell r="H250" t="str">
            <v>UN</v>
          </cell>
          <cell r="I250">
            <v>510.93</v>
          </cell>
          <cell r="J250">
            <v>510.93</v>
          </cell>
          <cell r="K250">
            <v>1021.86</v>
          </cell>
          <cell r="L250">
            <v>404.76</v>
          </cell>
          <cell r="M250">
            <v>404.76</v>
          </cell>
          <cell r="N250">
            <v>809.52</v>
          </cell>
          <cell r="O250">
            <v>15327.9</v>
          </cell>
        </row>
        <row r="251">
          <cell r="B251">
            <v>0</v>
          </cell>
          <cell r="C251" t="str">
            <v>6.3.2.3</v>
          </cell>
          <cell r="D251" t="str">
            <v>SINAPI</v>
          </cell>
          <cell r="E251" t="str">
            <v>INS_7750</v>
          </cell>
          <cell r="F251" t="str">
            <v>Tubo concreto armado p/ rede pluvial DN 800mm</v>
          </cell>
          <cell r="G251">
            <v>123.64</v>
          </cell>
          <cell r="H251" t="str">
            <v>M</v>
          </cell>
          <cell r="I251">
            <v>103.96999999999998</v>
          </cell>
          <cell r="J251">
            <v>103.98</v>
          </cell>
          <cell r="K251">
            <v>207.95</v>
          </cell>
          <cell r="L251">
            <v>82.37</v>
          </cell>
          <cell r="M251">
            <v>82.37</v>
          </cell>
          <cell r="N251">
            <v>164.74</v>
          </cell>
          <cell r="O251">
            <v>25710.94</v>
          </cell>
        </row>
        <row r="252">
          <cell r="B252">
            <v>0</v>
          </cell>
          <cell r="C252" t="str">
            <v>6.3.2.4</v>
          </cell>
          <cell r="D252" t="str">
            <v>SINAPI</v>
          </cell>
          <cell r="E252">
            <v>73720</v>
          </cell>
          <cell r="F252" t="str">
            <v>ASSENTAMENTO DE TUBOS DE CONCRETO DIAMETRO = 800MM, SIMPLES OU ARMADO JUNTA EM ARGAMASSA 1:3 CIMENTO:AREIA</v>
          </cell>
          <cell r="G252">
            <v>123.64</v>
          </cell>
          <cell r="H252" t="str">
            <v>M</v>
          </cell>
          <cell r="I252">
            <v>49.79</v>
          </cell>
          <cell r="J252">
            <v>49.79</v>
          </cell>
          <cell r="K252">
            <v>99.58</v>
          </cell>
          <cell r="L252">
            <v>39.44</v>
          </cell>
          <cell r="M252">
            <v>39.450000000000003</v>
          </cell>
          <cell r="N252">
            <v>78.89</v>
          </cell>
          <cell r="O252">
            <v>12312.07</v>
          </cell>
        </row>
        <row r="253">
          <cell r="B253">
            <v>0</v>
          </cell>
          <cell r="C253" t="str">
            <v>6.3.2.5</v>
          </cell>
          <cell r="D253" t="str">
            <v>SINAPI</v>
          </cell>
          <cell r="E253">
            <v>5622</v>
          </cell>
          <cell r="F253" t="str">
            <v xml:space="preserve">REGULARIZACAO E COMPACTACAO MANUAL DE TERRENO COM SOQUETE </v>
          </cell>
          <cell r="G253">
            <v>98.91</v>
          </cell>
          <cell r="H253" t="str">
            <v>M2</v>
          </cell>
          <cell r="I253">
            <v>2.4700000000000002</v>
          </cell>
          <cell r="J253">
            <v>2.48</v>
          </cell>
          <cell r="K253">
            <v>4.95</v>
          </cell>
          <cell r="L253">
            <v>1.96</v>
          </cell>
          <cell r="M253">
            <v>1.96</v>
          </cell>
          <cell r="N253">
            <v>3.92</v>
          </cell>
          <cell r="O253">
            <v>489.6</v>
          </cell>
        </row>
        <row r="254">
          <cell r="B254">
            <v>0</v>
          </cell>
          <cell r="C254" t="str">
            <v>6.3.2.6</v>
          </cell>
          <cell r="D254" t="str">
            <v>SINAPI</v>
          </cell>
          <cell r="E254">
            <v>73692</v>
          </cell>
          <cell r="F254" t="str">
            <v xml:space="preserve">LASTRO DE AREIA MEDIA </v>
          </cell>
          <cell r="G254">
            <v>4.95</v>
          </cell>
          <cell r="H254" t="str">
            <v>M3</v>
          </cell>
          <cell r="I254">
            <v>56.750000000000007</v>
          </cell>
          <cell r="J254">
            <v>56.76</v>
          </cell>
          <cell r="K254">
            <v>113.51</v>
          </cell>
          <cell r="L254">
            <v>44.96</v>
          </cell>
          <cell r="M254">
            <v>44.96</v>
          </cell>
          <cell r="N254">
            <v>89.92</v>
          </cell>
          <cell r="O254">
            <v>561.87</v>
          </cell>
        </row>
        <row r="255">
          <cell r="B255">
            <v>0</v>
          </cell>
          <cell r="C255" t="str">
            <v>6.3.2.7</v>
          </cell>
          <cell r="D255" t="str">
            <v>SINAPI</v>
          </cell>
          <cell r="E255">
            <v>72887</v>
          </cell>
          <cell r="F255" t="str">
            <v>Transporte (frete) de areia para lastro, excl. areia - DMT = 9,8km</v>
          </cell>
          <cell r="G255">
            <v>48.510000000000005</v>
          </cell>
          <cell r="H255" t="str">
            <v>M3XKM</v>
          </cell>
          <cell r="I255">
            <v>0.53</v>
          </cell>
          <cell r="J255">
            <v>0.53</v>
          </cell>
          <cell r="K255">
            <v>1.06</v>
          </cell>
          <cell r="L255">
            <v>0.42</v>
          </cell>
          <cell r="M255">
            <v>0.42</v>
          </cell>
          <cell r="N255">
            <v>0.84</v>
          </cell>
          <cell r="O255">
            <v>51.42</v>
          </cell>
        </row>
        <row r="256">
          <cell r="B256">
            <v>0</v>
          </cell>
          <cell r="C256" t="str">
            <v>6.3.2.8</v>
          </cell>
          <cell r="D256" t="str">
            <v>SINAPI</v>
          </cell>
          <cell r="E256" t="str">
            <v>INS_7753</v>
          </cell>
          <cell r="F256" t="str">
            <v>Tubo concreto armado p/ rede pluvial DN 1000mm</v>
          </cell>
          <cell r="G256">
            <v>526.1</v>
          </cell>
          <cell r="H256" t="str">
            <v>M</v>
          </cell>
          <cell r="I256">
            <v>142.72</v>
          </cell>
          <cell r="J256">
            <v>142.72</v>
          </cell>
          <cell r="K256">
            <v>285.44</v>
          </cell>
          <cell r="L256">
            <v>113.06</v>
          </cell>
          <cell r="M256">
            <v>113.07</v>
          </cell>
          <cell r="N256">
            <v>226.13</v>
          </cell>
          <cell r="O256">
            <v>150169.98000000001</v>
          </cell>
        </row>
        <row r="257">
          <cell r="B257">
            <v>0</v>
          </cell>
          <cell r="C257" t="str">
            <v>6.3.2.9</v>
          </cell>
          <cell r="D257" t="str">
            <v>SINAPI</v>
          </cell>
          <cell r="E257">
            <v>73721</v>
          </cell>
          <cell r="F257" t="str">
            <v>ASSENTAMENTO DE TUBOS DE CONCRETO DIAMETRO = 1000MM, SIMPLES OU ARMADO JUNTA EM ARGAMASSA 1:3 CIMENTO:AREIA</v>
          </cell>
          <cell r="G257">
            <v>526.1</v>
          </cell>
          <cell r="H257" t="str">
            <v>M</v>
          </cell>
          <cell r="I257">
            <v>74.52000000000001</v>
          </cell>
          <cell r="J257">
            <v>74.53</v>
          </cell>
          <cell r="K257">
            <v>149.05000000000001</v>
          </cell>
          <cell r="L257">
            <v>59.04</v>
          </cell>
          <cell r="M257">
            <v>59.04</v>
          </cell>
          <cell r="N257">
            <v>118.08</v>
          </cell>
          <cell r="O257">
            <v>78415.210000000006</v>
          </cell>
        </row>
        <row r="258">
          <cell r="B258">
            <v>0</v>
          </cell>
          <cell r="C258" t="str">
            <v>6.3.2.10</v>
          </cell>
          <cell r="D258" t="str">
            <v>SINAPI</v>
          </cell>
          <cell r="E258">
            <v>5622</v>
          </cell>
          <cell r="F258" t="str">
            <v xml:space="preserve">REGULARIZACAO E COMPACTACAO MANUAL DE TERRENO COM SOQUETE </v>
          </cell>
          <cell r="G258">
            <v>526.1</v>
          </cell>
          <cell r="H258" t="str">
            <v>M2</v>
          </cell>
          <cell r="I258">
            <v>2.4700000000000002</v>
          </cell>
          <cell r="J258">
            <v>2.48</v>
          </cell>
          <cell r="K258">
            <v>4.95</v>
          </cell>
          <cell r="L258">
            <v>1.96</v>
          </cell>
          <cell r="M258">
            <v>1.96</v>
          </cell>
          <cell r="N258">
            <v>3.92</v>
          </cell>
          <cell r="O258">
            <v>2604.1999999999998</v>
          </cell>
        </row>
        <row r="259">
          <cell r="B259">
            <v>0</v>
          </cell>
          <cell r="C259" t="str">
            <v>6.3.2.11</v>
          </cell>
          <cell r="D259" t="str">
            <v>SINAPI</v>
          </cell>
          <cell r="E259">
            <v>73692</v>
          </cell>
          <cell r="F259" t="str">
            <v xml:space="preserve">LASTRO DE AREIA MEDIA </v>
          </cell>
          <cell r="G259">
            <v>26.31</v>
          </cell>
          <cell r="H259" t="str">
            <v>M3</v>
          </cell>
          <cell r="I259">
            <v>56.750000000000007</v>
          </cell>
          <cell r="J259">
            <v>56.76</v>
          </cell>
          <cell r="K259">
            <v>113.51</v>
          </cell>
          <cell r="L259">
            <v>44.96</v>
          </cell>
          <cell r="M259">
            <v>44.96</v>
          </cell>
          <cell r="N259">
            <v>89.92</v>
          </cell>
          <cell r="O259">
            <v>2986.45</v>
          </cell>
        </row>
        <row r="260">
          <cell r="B260">
            <v>0</v>
          </cell>
          <cell r="C260" t="str">
            <v>6.3.2.12</v>
          </cell>
          <cell r="D260" t="str">
            <v>SINAPI</v>
          </cell>
          <cell r="E260">
            <v>72887</v>
          </cell>
          <cell r="F260" t="str">
            <v>Transporte (frete) de areia para lastro, excl. areia - DMT = 9,8km</v>
          </cell>
          <cell r="G260">
            <v>257.83999999999997</v>
          </cell>
          <cell r="H260" t="str">
            <v>M3XKM</v>
          </cell>
          <cell r="I260">
            <v>0.53</v>
          </cell>
          <cell r="J260">
            <v>0.53</v>
          </cell>
          <cell r="K260">
            <v>1.06</v>
          </cell>
          <cell r="L260">
            <v>0.42</v>
          </cell>
          <cell r="M260">
            <v>0.42</v>
          </cell>
          <cell r="N260">
            <v>0.84</v>
          </cell>
          <cell r="O260">
            <v>273.31</v>
          </cell>
        </row>
        <row r="261">
          <cell r="B261">
            <v>0</v>
          </cell>
          <cell r="C261" t="str">
            <v>6.3.2.13</v>
          </cell>
          <cell r="D261">
            <v>0</v>
          </cell>
          <cell r="E261">
            <v>0</v>
          </cell>
          <cell r="F261" t="str">
            <v>Escavação Mecânica de Valas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</row>
        <row r="262">
          <cell r="B262">
            <v>0</v>
          </cell>
          <cell r="C262" t="str">
            <v>6.3.2.13.1</v>
          </cell>
          <cell r="D262" t="str">
            <v>SINAPI</v>
          </cell>
          <cell r="E262">
            <v>73576</v>
          </cell>
          <cell r="F262" t="str">
            <v>Escacv. Mec. (escav. Hidr.) Vala Escor. Prof=1,5 à 3,0m Mat 1a. cat.</v>
          </cell>
          <cell r="G262">
            <v>1763.97</v>
          </cell>
          <cell r="H262" t="str">
            <v>M3</v>
          </cell>
          <cell r="I262">
            <v>2.5300000000000002</v>
          </cell>
          <cell r="J262">
            <v>2.54</v>
          </cell>
          <cell r="K262">
            <v>5.07</v>
          </cell>
          <cell r="L262">
            <v>2.0099999999999998</v>
          </cell>
          <cell r="M262">
            <v>2.0099999999999998</v>
          </cell>
          <cell r="N262">
            <v>4.0199999999999996</v>
          </cell>
          <cell r="O262">
            <v>8943.33</v>
          </cell>
        </row>
        <row r="263">
          <cell r="B263">
            <v>0</v>
          </cell>
          <cell r="C263" t="str">
            <v>6.3.2.13.2</v>
          </cell>
          <cell r="D263" t="str">
            <v>SINAPI</v>
          </cell>
          <cell r="E263">
            <v>83867</v>
          </cell>
          <cell r="F263" t="str">
            <v>Escoramento de valas descontínuo</v>
          </cell>
          <cell r="G263">
            <v>2598.96</v>
          </cell>
          <cell r="H263" t="str">
            <v>M2</v>
          </cell>
          <cell r="I263">
            <v>22.060000000000002</v>
          </cell>
          <cell r="J263">
            <v>22.07</v>
          </cell>
          <cell r="K263">
            <v>44.13</v>
          </cell>
          <cell r="L263">
            <v>17.48</v>
          </cell>
          <cell r="M263">
            <v>17.48</v>
          </cell>
          <cell r="N263">
            <v>34.96</v>
          </cell>
          <cell r="O263">
            <v>114692.1</v>
          </cell>
        </row>
        <row r="264">
          <cell r="B264">
            <v>0</v>
          </cell>
          <cell r="C264" t="str">
            <v>6.3.2.13.3</v>
          </cell>
          <cell r="D264" t="str">
            <v>SINAPI</v>
          </cell>
          <cell r="E264" t="str">
            <v>74010/001</v>
          </cell>
          <cell r="F264" t="str">
            <v>Carga e descarga mecanizada de solo escavado</v>
          </cell>
          <cell r="G264">
            <v>1763.97</v>
          </cell>
          <cell r="H264" t="str">
            <v>M3</v>
          </cell>
          <cell r="I264">
            <v>0.89</v>
          </cell>
          <cell r="J264">
            <v>0.89</v>
          </cell>
          <cell r="K264">
            <v>1.78</v>
          </cell>
          <cell r="L264">
            <v>0.7</v>
          </cell>
          <cell r="M264">
            <v>0.71</v>
          </cell>
          <cell r="N264">
            <v>1.41</v>
          </cell>
          <cell r="O264">
            <v>3139.87</v>
          </cell>
        </row>
        <row r="265">
          <cell r="B265">
            <v>0</v>
          </cell>
          <cell r="C265" t="str">
            <v>6.3.2.13.4</v>
          </cell>
          <cell r="D265" t="str">
            <v>SINAPI</v>
          </cell>
          <cell r="E265">
            <v>72881</v>
          </cell>
          <cell r="F265" t="str">
            <v>Transporte local com caminhão basculante (Bota-fora) - DMT=8,43km</v>
          </cell>
          <cell r="G265">
            <v>14870.27</v>
          </cell>
          <cell r="H265" t="str">
            <v>M3XKM</v>
          </cell>
          <cell r="I265">
            <v>0.7</v>
          </cell>
          <cell r="J265">
            <v>0.7</v>
          </cell>
          <cell r="K265">
            <v>1.4</v>
          </cell>
          <cell r="L265">
            <v>0.55000000000000004</v>
          </cell>
          <cell r="M265">
            <v>0.56000000000000005</v>
          </cell>
          <cell r="N265">
            <v>1.1100000000000001</v>
          </cell>
          <cell r="O265">
            <v>20818.38</v>
          </cell>
        </row>
        <row r="266">
          <cell r="B266">
            <v>0</v>
          </cell>
          <cell r="C266" t="str">
            <v>6.3.2.14</v>
          </cell>
          <cell r="D266">
            <v>0</v>
          </cell>
          <cell r="E266">
            <v>0</v>
          </cell>
          <cell r="F266" t="str">
            <v>Recomposição com material de empréstimo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</row>
        <row r="267">
          <cell r="B267">
            <v>0</v>
          </cell>
          <cell r="C267" t="str">
            <v>6.3.2.14.1</v>
          </cell>
          <cell r="D267" t="str">
            <v>SINAPI</v>
          </cell>
          <cell r="E267">
            <v>73576</v>
          </cell>
          <cell r="F267" t="str">
            <v>Escavação de material de empréstimo p/ aterro</v>
          </cell>
          <cell r="G267">
            <v>1687.8</v>
          </cell>
          <cell r="H267" t="str">
            <v>M3</v>
          </cell>
          <cell r="I267">
            <v>2.5300000000000002</v>
          </cell>
          <cell r="J267">
            <v>2.54</v>
          </cell>
          <cell r="K267">
            <v>5.07</v>
          </cell>
          <cell r="L267">
            <v>2.0099999999999998</v>
          </cell>
          <cell r="M267">
            <v>2.0099999999999998</v>
          </cell>
          <cell r="N267">
            <v>4.0199999999999996</v>
          </cell>
          <cell r="O267">
            <v>8557.15</v>
          </cell>
        </row>
        <row r="268">
          <cell r="B268">
            <v>0</v>
          </cell>
          <cell r="C268" t="str">
            <v>6.3.2.14.2</v>
          </cell>
          <cell r="D268" t="str">
            <v>SINAPI</v>
          </cell>
          <cell r="E268" t="str">
            <v>74010/001</v>
          </cell>
          <cell r="F268" t="str">
            <v>Carga e descarga mecanizada de material de empréstimo</v>
          </cell>
          <cell r="G268">
            <v>1687.8</v>
          </cell>
          <cell r="H268" t="str">
            <v>M3</v>
          </cell>
          <cell r="I268">
            <v>0.89</v>
          </cell>
          <cell r="J268">
            <v>0.89</v>
          </cell>
          <cell r="K268">
            <v>1.78</v>
          </cell>
          <cell r="L268">
            <v>0.7</v>
          </cell>
          <cell r="M268">
            <v>0.71</v>
          </cell>
          <cell r="N268">
            <v>1.41</v>
          </cell>
          <cell r="O268">
            <v>3004.28</v>
          </cell>
        </row>
        <row r="269">
          <cell r="B269">
            <v>0</v>
          </cell>
          <cell r="C269" t="str">
            <v>6.3.2.14.3</v>
          </cell>
          <cell r="D269" t="str">
            <v>SINAPI</v>
          </cell>
          <cell r="E269">
            <v>72887</v>
          </cell>
          <cell r="F269" t="str">
            <v>Transporte de material de empréstimo p/ aterro (DMT=20km)</v>
          </cell>
          <cell r="G269">
            <v>33756</v>
          </cell>
          <cell r="H269" t="str">
            <v>M3XKM</v>
          </cell>
          <cell r="I269">
            <v>0.53</v>
          </cell>
          <cell r="J269">
            <v>0.53</v>
          </cell>
          <cell r="K269">
            <v>1.06</v>
          </cell>
          <cell r="L269">
            <v>0.42</v>
          </cell>
          <cell r="M269">
            <v>0.42</v>
          </cell>
          <cell r="N269">
            <v>0.84</v>
          </cell>
          <cell r="O269">
            <v>35781.360000000001</v>
          </cell>
        </row>
        <row r="270">
          <cell r="B270">
            <v>0</v>
          </cell>
          <cell r="C270" t="str">
            <v>6.3.2.14.4</v>
          </cell>
          <cell r="D270" t="str">
            <v>SINAPI</v>
          </cell>
          <cell r="E270" t="str">
            <v>73964/006</v>
          </cell>
          <cell r="F270" t="str">
            <v>Reaterro de vala com compactação manual</v>
          </cell>
          <cell r="G270">
            <v>1687.8</v>
          </cell>
          <cell r="H270" t="str">
            <v>M3</v>
          </cell>
          <cell r="I270">
            <v>22.519999999999996</v>
          </cell>
          <cell r="J270">
            <v>22.53</v>
          </cell>
          <cell r="K270">
            <v>45.05</v>
          </cell>
          <cell r="L270">
            <v>17.839999999999996</v>
          </cell>
          <cell r="M270">
            <v>17.850000000000001</v>
          </cell>
          <cell r="N270">
            <v>35.69</v>
          </cell>
          <cell r="O270">
            <v>76035.39</v>
          </cell>
        </row>
        <row r="271">
          <cell r="B271">
            <v>0</v>
          </cell>
          <cell r="C271" t="str">
            <v>6.3.2.14.5</v>
          </cell>
          <cell r="D271" t="str">
            <v>Composição</v>
          </cell>
          <cell r="E271" t="str">
            <v>MAI-002T</v>
          </cell>
          <cell r="F271" t="str">
            <v>Passeio em concreto 20 MPa, esp. 5 cm, lastro de brita 10 cm, junta serrada com polimento - Incluso transporte</v>
          </cell>
          <cell r="G271">
            <v>584.4</v>
          </cell>
          <cell r="H271" t="str">
            <v>M2</v>
          </cell>
          <cell r="I271">
            <v>28.43</v>
          </cell>
          <cell r="J271">
            <v>28.43</v>
          </cell>
          <cell r="K271">
            <v>56.86</v>
          </cell>
          <cell r="L271">
            <v>22.523999999999997</v>
          </cell>
          <cell r="M271">
            <v>22.52</v>
          </cell>
          <cell r="N271">
            <v>45.043999999999997</v>
          </cell>
          <cell r="O271">
            <v>33228.980000000003</v>
          </cell>
        </row>
        <row r="272">
          <cell r="B272">
            <v>0</v>
          </cell>
          <cell r="C272" t="str">
            <v>6.4</v>
          </cell>
          <cell r="D272">
            <v>0</v>
          </cell>
          <cell r="E272">
            <v>0</v>
          </cell>
          <cell r="F272" t="str">
            <v>TRECHO 04 - Entre as Estacas 3+560 e 3+860 (Lado Esquerdo)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</row>
        <row r="273">
          <cell r="B273">
            <v>0</v>
          </cell>
          <cell r="C273" t="str">
            <v>6.4.1</v>
          </cell>
          <cell r="D273">
            <v>0</v>
          </cell>
          <cell r="E273">
            <v>0</v>
          </cell>
          <cell r="F273" t="str">
            <v>SUBSTITUIÇÕES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</row>
        <row r="274">
          <cell r="B274">
            <v>0</v>
          </cell>
          <cell r="C274" t="str">
            <v>6.4.1.1</v>
          </cell>
          <cell r="D274" t="str">
            <v>SINAPI</v>
          </cell>
          <cell r="E274">
            <v>6171</v>
          </cell>
          <cell r="F274" t="str">
            <v>Substituição de tampa de boca de lobo</v>
          </cell>
          <cell r="G274">
            <v>2</v>
          </cell>
          <cell r="H274" t="str">
            <v>UN</v>
          </cell>
          <cell r="I274">
            <v>11.46</v>
          </cell>
          <cell r="J274">
            <v>11.46</v>
          </cell>
          <cell r="K274">
            <v>22.92</v>
          </cell>
          <cell r="L274">
            <v>9.08</v>
          </cell>
          <cell r="M274">
            <v>9.08</v>
          </cell>
          <cell r="N274">
            <v>18.16</v>
          </cell>
          <cell r="O274">
            <v>45.84</v>
          </cell>
        </row>
        <row r="275">
          <cell r="B275">
            <v>0</v>
          </cell>
          <cell r="C275" t="str">
            <v>6.4.2</v>
          </cell>
          <cell r="D275">
            <v>0</v>
          </cell>
          <cell r="E275">
            <v>0</v>
          </cell>
          <cell r="F275" t="str">
            <v>IMPLANTAÇÕES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</row>
        <row r="276">
          <cell r="B276">
            <v>0</v>
          </cell>
          <cell r="C276" t="str">
            <v>6.4.2.1</v>
          </cell>
          <cell r="D276" t="str">
            <v>SINAPI</v>
          </cell>
          <cell r="E276">
            <v>83659</v>
          </cell>
          <cell r="F276" t="str">
            <v>Boca de lobo em alvenaria tijolo maciço, revest. c/ argamassa de cimento:areia 1:3, sobre lastro de concreto 10cm e tampa de concreto armado</v>
          </cell>
          <cell r="G276">
            <v>8</v>
          </cell>
          <cell r="H276" t="str">
            <v>UN</v>
          </cell>
          <cell r="I276">
            <v>380.43</v>
          </cell>
          <cell r="J276">
            <v>380.43</v>
          </cell>
          <cell r="K276">
            <v>760.86</v>
          </cell>
          <cell r="L276">
            <v>301.38</v>
          </cell>
          <cell r="M276">
            <v>301.38</v>
          </cell>
          <cell r="N276">
            <v>602.76</v>
          </cell>
          <cell r="O276">
            <v>6086.88</v>
          </cell>
        </row>
        <row r="277">
          <cell r="B277">
            <v>0</v>
          </cell>
          <cell r="C277" t="str">
            <v>6.4.2.2</v>
          </cell>
          <cell r="D277" t="str">
            <v>DAER</v>
          </cell>
          <cell r="E277">
            <v>2300</v>
          </cell>
          <cell r="F277" t="str">
            <v>Caixa de Inspeção</v>
          </cell>
          <cell r="G277">
            <v>8</v>
          </cell>
          <cell r="H277" t="str">
            <v>UN</v>
          </cell>
          <cell r="I277">
            <v>510.93</v>
          </cell>
          <cell r="J277">
            <v>510.93</v>
          </cell>
          <cell r="K277">
            <v>1021.86</v>
          </cell>
          <cell r="L277">
            <v>404.76</v>
          </cell>
          <cell r="M277">
            <v>404.76</v>
          </cell>
          <cell r="N277">
            <v>809.52</v>
          </cell>
          <cell r="O277">
            <v>8174.88</v>
          </cell>
        </row>
        <row r="278">
          <cell r="B278">
            <v>0</v>
          </cell>
          <cell r="C278" t="str">
            <v>6.4.2.3</v>
          </cell>
          <cell r="D278" t="str">
            <v>SINAPI</v>
          </cell>
          <cell r="E278" t="str">
            <v>INS_7762</v>
          </cell>
          <cell r="F278" t="str">
            <v>Tubo concreto armado p/ rede pluvial DN 600mm</v>
          </cell>
          <cell r="G278">
            <v>213.8</v>
          </cell>
          <cell r="H278" t="str">
            <v>M</v>
          </cell>
          <cell r="I278">
            <v>62.680000000000007</v>
          </cell>
          <cell r="J278">
            <v>62.69</v>
          </cell>
          <cell r="K278">
            <v>125.37</v>
          </cell>
          <cell r="L278">
            <v>49.66</v>
          </cell>
          <cell r="M278">
            <v>49.66</v>
          </cell>
          <cell r="N278">
            <v>99.32</v>
          </cell>
          <cell r="O278">
            <v>26804.11</v>
          </cell>
        </row>
        <row r="279">
          <cell r="B279">
            <v>0</v>
          </cell>
          <cell r="C279" t="str">
            <v>6.4.2.4</v>
          </cell>
          <cell r="D279" t="str">
            <v>SINAPI</v>
          </cell>
          <cell r="E279">
            <v>73722</v>
          </cell>
          <cell r="F279" t="str">
            <v>ASSENTAMENTO DE TUBOS DE CONCRETO DIAMETRO = 600MM, SIMPLES OU ARMADO JUNTA EM ARGAMASSA 1:3 CIMENTO:AREIA</v>
          </cell>
          <cell r="G279">
            <v>213.8</v>
          </cell>
          <cell r="H279" t="str">
            <v>M</v>
          </cell>
          <cell r="I279">
            <v>24.04</v>
          </cell>
          <cell r="J279">
            <v>24.04</v>
          </cell>
          <cell r="K279">
            <v>48.08</v>
          </cell>
          <cell r="L279">
            <v>19.040000000000003</v>
          </cell>
          <cell r="M279">
            <v>19.05</v>
          </cell>
          <cell r="N279">
            <v>38.090000000000003</v>
          </cell>
          <cell r="O279">
            <v>10279.5</v>
          </cell>
        </row>
        <row r="280">
          <cell r="B280">
            <v>0</v>
          </cell>
          <cell r="C280" t="str">
            <v>6.4.2.5</v>
          </cell>
          <cell r="D280" t="str">
            <v>SINAPI</v>
          </cell>
          <cell r="E280">
            <v>5622</v>
          </cell>
          <cell r="F280" t="str">
            <v xml:space="preserve">REGULARIZACAO E COMPACTACAO MANUAL DE TERRENO COM SOQUETE </v>
          </cell>
          <cell r="G280">
            <v>128.28</v>
          </cell>
          <cell r="H280" t="str">
            <v>M2</v>
          </cell>
          <cell r="I280">
            <v>2.4700000000000002</v>
          </cell>
          <cell r="J280">
            <v>2.48</v>
          </cell>
          <cell r="K280">
            <v>4.95</v>
          </cell>
          <cell r="L280">
            <v>1.96</v>
          </cell>
          <cell r="M280">
            <v>1.96</v>
          </cell>
          <cell r="N280">
            <v>3.92</v>
          </cell>
          <cell r="O280">
            <v>634.99</v>
          </cell>
        </row>
        <row r="281">
          <cell r="B281">
            <v>0</v>
          </cell>
          <cell r="C281" t="str">
            <v>6.4.2.6</v>
          </cell>
          <cell r="D281" t="str">
            <v>SINAPI</v>
          </cell>
          <cell r="E281">
            <v>73692</v>
          </cell>
          <cell r="F281" t="str">
            <v xml:space="preserve">LASTRO DE AREIA MEDIA </v>
          </cell>
          <cell r="G281">
            <v>6.41</v>
          </cell>
          <cell r="H281" t="str">
            <v>M3</v>
          </cell>
          <cell r="I281">
            <v>56.750000000000007</v>
          </cell>
          <cell r="J281">
            <v>56.76</v>
          </cell>
          <cell r="K281">
            <v>113.51</v>
          </cell>
          <cell r="L281">
            <v>44.96</v>
          </cell>
          <cell r="M281">
            <v>44.96</v>
          </cell>
          <cell r="N281">
            <v>89.92</v>
          </cell>
          <cell r="O281">
            <v>727.6</v>
          </cell>
        </row>
        <row r="282">
          <cell r="B282">
            <v>0</v>
          </cell>
          <cell r="C282" t="str">
            <v>6.4.2.7</v>
          </cell>
          <cell r="D282" t="str">
            <v>SINAPI</v>
          </cell>
          <cell r="E282">
            <v>72887</v>
          </cell>
          <cell r="F282" t="str">
            <v>Transporte (frete) de areia para lastro, excl. areia - DMT = 9,8km</v>
          </cell>
          <cell r="G282">
            <v>62.82</v>
          </cell>
          <cell r="H282" t="str">
            <v>M3XKM</v>
          </cell>
          <cell r="I282">
            <v>0.53</v>
          </cell>
          <cell r="J282">
            <v>0.53</v>
          </cell>
          <cell r="K282">
            <v>1.06</v>
          </cell>
          <cell r="L282">
            <v>0.42</v>
          </cell>
          <cell r="M282">
            <v>0.42</v>
          </cell>
          <cell r="N282">
            <v>0.84</v>
          </cell>
          <cell r="O282">
            <v>66.59</v>
          </cell>
        </row>
        <row r="283">
          <cell r="B283">
            <v>0</v>
          </cell>
          <cell r="C283" t="str">
            <v>6.4.2.8</v>
          </cell>
          <cell r="D283">
            <v>0</v>
          </cell>
          <cell r="E283">
            <v>0</v>
          </cell>
          <cell r="F283" t="str">
            <v>Escavação Mecânica de Valas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</row>
        <row r="284">
          <cell r="B284">
            <v>0</v>
          </cell>
          <cell r="C284" t="str">
            <v>6.4.2.8.1</v>
          </cell>
          <cell r="D284" t="str">
            <v>SINAPI</v>
          </cell>
          <cell r="E284">
            <v>73576</v>
          </cell>
          <cell r="F284" t="str">
            <v>Escacv. Mec. (escav. Hidr.) Vala Escor. Prof=1,5 à 3,0m Mat 1a. cat.</v>
          </cell>
          <cell r="G284">
            <v>338.62000000000006</v>
          </cell>
          <cell r="H284" t="str">
            <v>M3</v>
          </cell>
          <cell r="I284">
            <v>2.5300000000000002</v>
          </cell>
          <cell r="J284">
            <v>2.54</v>
          </cell>
          <cell r="K284">
            <v>5.07</v>
          </cell>
          <cell r="L284">
            <v>2.0099999999999998</v>
          </cell>
          <cell r="M284">
            <v>2.0099999999999998</v>
          </cell>
          <cell r="N284">
            <v>4.0199999999999996</v>
          </cell>
          <cell r="O284">
            <v>1716.8</v>
          </cell>
        </row>
        <row r="285">
          <cell r="B285">
            <v>0</v>
          </cell>
          <cell r="C285" t="str">
            <v>6.4.2.8.2</v>
          </cell>
          <cell r="D285" t="str">
            <v>SINAPI</v>
          </cell>
          <cell r="E285">
            <v>83867</v>
          </cell>
          <cell r="F285" t="str">
            <v>Escoramento de valas descontínuo</v>
          </cell>
          <cell r="G285">
            <v>641.40000000000009</v>
          </cell>
          <cell r="H285" t="str">
            <v>M2</v>
          </cell>
          <cell r="I285">
            <v>22.060000000000002</v>
          </cell>
          <cell r="J285">
            <v>22.07</v>
          </cell>
          <cell r="K285">
            <v>44.13</v>
          </cell>
          <cell r="L285">
            <v>17.48</v>
          </cell>
          <cell r="M285">
            <v>17.48</v>
          </cell>
          <cell r="N285">
            <v>34.96</v>
          </cell>
          <cell r="O285">
            <v>28304.98</v>
          </cell>
        </row>
        <row r="286">
          <cell r="B286">
            <v>0</v>
          </cell>
          <cell r="C286" t="str">
            <v>6.4.2.8.3</v>
          </cell>
          <cell r="D286" t="str">
            <v>SINAPI</v>
          </cell>
          <cell r="E286" t="str">
            <v>74010/001</v>
          </cell>
          <cell r="F286" t="str">
            <v>Carga e descarga mecanizada de solo escavado</v>
          </cell>
          <cell r="G286">
            <v>338.62000000000006</v>
          </cell>
          <cell r="H286" t="str">
            <v>M3</v>
          </cell>
          <cell r="I286">
            <v>0.89</v>
          </cell>
          <cell r="J286">
            <v>0.89</v>
          </cell>
          <cell r="K286">
            <v>1.78</v>
          </cell>
          <cell r="L286">
            <v>0.7</v>
          </cell>
          <cell r="M286">
            <v>0.71</v>
          </cell>
          <cell r="N286">
            <v>1.41</v>
          </cell>
          <cell r="O286">
            <v>602.74</v>
          </cell>
        </row>
        <row r="287">
          <cell r="B287">
            <v>0</v>
          </cell>
          <cell r="C287" t="str">
            <v>6.4.2.8.4</v>
          </cell>
          <cell r="D287" t="str">
            <v>SINAPI</v>
          </cell>
          <cell r="E287">
            <v>72881</v>
          </cell>
          <cell r="F287" t="str">
            <v>Transporte local com caminhão basculante (Bota-fora) - DMT = 8,43 km</v>
          </cell>
          <cell r="G287">
            <v>2854.57</v>
          </cell>
          <cell r="H287" t="str">
            <v>M3XKM</v>
          </cell>
          <cell r="I287">
            <v>0.7</v>
          </cell>
          <cell r="J287">
            <v>0.7</v>
          </cell>
          <cell r="K287">
            <v>1.4</v>
          </cell>
          <cell r="L287">
            <v>0.55000000000000004</v>
          </cell>
          <cell r="M287">
            <v>0.56000000000000005</v>
          </cell>
          <cell r="N287">
            <v>1.1100000000000001</v>
          </cell>
          <cell r="O287">
            <v>3996.4</v>
          </cell>
        </row>
        <row r="288">
          <cell r="B288">
            <v>0</v>
          </cell>
          <cell r="C288" t="str">
            <v>6.4.2.9</v>
          </cell>
          <cell r="D288">
            <v>0</v>
          </cell>
          <cell r="E288">
            <v>0</v>
          </cell>
          <cell r="F288" t="str">
            <v>Recomposição com material de empréstimo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</row>
        <row r="289">
          <cell r="B289">
            <v>0</v>
          </cell>
          <cell r="C289" t="str">
            <v>6.4.2.9.1</v>
          </cell>
          <cell r="D289" t="str">
            <v>SINAPI</v>
          </cell>
          <cell r="E289">
            <v>73576</v>
          </cell>
          <cell r="F289" t="str">
            <v>Escavação de material de empréstimo p/ aterro</v>
          </cell>
          <cell r="G289">
            <v>351.34</v>
          </cell>
          <cell r="H289" t="str">
            <v>M3</v>
          </cell>
          <cell r="I289">
            <v>2.5300000000000002</v>
          </cell>
          <cell r="J289">
            <v>2.54</v>
          </cell>
          <cell r="K289">
            <v>5.07</v>
          </cell>
          <cell r="L289">
            <v>2.0099999999999998</v>
          </cell>
          <cell r="M289">
            <v>2.0099999999999998</v>
          </cell>
          <cell r="N289">
            <v>4.0199999999999996</v>
          </cell>
          <cell r="O289">
            <v>1781.29</v>
          </cell>
        </row>
        <row r="290">
          <cell r="B290">
            <v>0</v>
          </cell>
          <cell r="C290" t="str">
            <v>6.4.2.9.2</v>
          </cell>
          <cell r="D290" t="str">
            <v>SINAPI</v>
          </cell>
          <cell r="E290" t="str">
            <v>74010/001</v>
          </cell>
          <cell r="F290" t="str">
            <v>Carga e descarga mecanizada de material de empréstimo</v>
          </cell>
          <cell r="G290">
            <v>351.34</v>
          </cell>
          <cell r="H290" t="str">
            <v>M3</v>
          </cell>
          <cell r="I290">
            <v>0.89</v>
          </cell>
          <cell r="J290">
            <v>0.89</v>
          </cell>
          <cell r="K290">
            <v>1.78</v>
          </cell>
          <cell r="L290">
            <v>0.7</v>
          </cell>
          <cell r="M290">
            <v>0.71</v>
          </cell>
          <cell r="N290">
            <v>1.41</v>
          </cell>
          <cell r="O290">
            <v>625.39</v>
          </cell>
        </row>
        <row r="291">
          <cell r="B291">
            <v>0</v>
          </cell>
          <cell r="C291" t="str">
            <v>6.4.2.9.3</v>
          </cell>
          <cell r="D291" t="str">
            <v>SINAPI</v>
          </cell>
          <cell r="E291">
            <v>72887</v>
          </cell>
          <cell r="F291" t="str">
            <v>Transporte de material de empréstimo p/ aterro (DMT=20km)</v>
          </cell>
          <cell r="G291">
            <v>7026.7999999999993</v>
          </cell>
          <cell r="H291" t="str">
            <v>M3XKM</v>
          </cell>
          <cell r="I291">
            <v>0.53</v>
          </cell>
          <cell r="J291">
            <v>0.53</v>
          </cell>
          <cell r="K291">
            <v>1.06</v>
          </cell>
          <cell r="L291">
            <v>0.42</v>
          </cell>
          <cell r="M291">
            <v>0.42</v>
          </cell>
          <cell r="N291">
            <v>0.84</v>
          </cell>
          <cell r="O291">
            <v>7448.41</v>
          </cell>
        </row>
        <row r="292">
          <cell r="B292">
            <v>0</v>
          </cell>
          <cell r="C292" t="str">
            <v>6.4.2.9.4</v>
          </cell>
          <cell r="D292" t="str">
            <v>SINAPI</v>
          </cell>
          <cell r="E292" t="str">
            <v>73964/006</v>
          </cell>
          <cell r="F292" t="str">
            <v>Reaterro de vala com compactação manual</v>
          </cell>
          <cell r="G292">
            <v>351.34</v>
          </cell>
          <cell r="H292" t="str">
            <v>M3</v>
          </cell>
          <cell r="I292">
            <v>22.519999999999996</v>
          </cell>
          <cell r="J292">
            <v>22.53</v>
          </cell>
          <cell r="K292">
            <v>45.05</v>
          </cell>
          <cell r="L292">
            <v>17.839999999999996</v>
          </cell>
          <cell r="M292">
            <v>17.850000000000001</v>
          </cell>
          <cell r="N292">
            <v>35.69</v>
          </cell>
          <cell r="O292">
            <v>15827.87</v>
          </cell>
        </row>
        <row r="293">
          <cell r="B293">
            <v>0</v>
          </cell>
          <cell r="C293" t="str">
            <v>6.4.2.9.5</v>
          </cell>
          <cell r="D293" t="str">
            <v>Composição</v>
          </cell>
          <cell r="E293" t="str">
            <v>MAI-002T</v>
          </cell>
          <cell r="F293" t="str">
            <v>Passeio em concreto 20 MPa, esp. 5 cm, lastro de brita 10 cm, junta serrada com polimento - Incluso transporte</v>
          </cell>
          <cell r="G293">
            <v>161.36000000000001</v>
          </cell>
          <cell r="H293" t="str">
            <v>M2</v>
          </cell>
          <cell r="I293">
            <v>28.43</v>
          </cell>
          <cell r="J293">
            <v>28.43</v>
          </cell>
          <cell r="K293">
            <v>56.86</v>
          </cell>
          <cell r="L293">
            <v>22.523999999999997</v>
          </cell>
          <cell r="M293">
            <v>22.52</v>
          </cell>
          <cell r="N293">
            <v>45.043999999999997</v>
          </cell>
          <cell r="O293">
            <v>9174.93</v>
          </cell>
        </row>
        <row r="294">
          <cell r="B294">
            <v>0</v>
          </cell>
          <cell r="C294" t="str">
            <v>6.5</v>
          </cell>
          <cell r="D294">
            <v>0</v>
          </cell>
          <cell r="E294">
            <v>0</v>
          </cell>
          <cell r="F294" t="str">
            <v>TRECHO 05 - Entre Av. Bento Gonçalves e Av. Presidente João Goulart (Lado Esquerdo)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</row>
        <row r="295">
          <cell r="B295">
            <v>0</v>
          </cell>
          <cell r="C295" t="str">
            <v>6.5.1</v>
          </cell>
          <cell r="D295">
            <v>0</v>
          </cell>
          <cell r="E295">
            <v>0</v>
          </cell>
          <cell r="F295" t="str">
            <v>REMOÇÕES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</row>
        <row r="296">
          <cell r="B296">
            <v>0</v>
          </cell>
          <cell r="C296" t="str">
            <v>6.5.1.1</v>
          </cell>
          <cell r="D296" t="str">
            <v>Composição</v>
          </cell>
          <cell r="E296" t="str">
            <v>FEV-003</v>
          </cell>
          <cell r="F296" t="str">
            <v>Remoção de caixa de inspeção</v>
          </cell>
          <cell r="G296">
            <v>1</v>
          </cell>
          <cell r="H296" t="str">
            <v>UN</v>
          </cell>
          <cell r="I296">
            <v>84.15</v>
          </cell>
          <cell r="J296">
            <v>84.16</v>
          </cell>
          <cell r="K296">
            <v>168.31</v>
          </cell>
          <cell r="L296">
            <v>66.662480000000002</v>
          </cell>
          <cell r="M296">
            <v>66.67</v>
          </cell>
          <cell r="N296">
            <v>133.33248</v>
          </cell>
          <cell r="O296">
            <v>168.31</v>
          </cell>
        </row>
        <row r="297">
          <cell r="B297">
            <v>0</v>
          </cell>
          <cell r="C297" t="str">
            <v>6.5.1.2</v>
          </cell>
          <cell r="D297">
            <v>0</v>
          </cell>
          <cell r="E297">
            <v>0</v>
          </cell>
          <cell r="F297" t="str">
            <v>Recomposição com material de empréstimo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</row>
        <row r="298">
          <cell r="B298">
            <v>0</v>
          </cell>
          <cell r="C298" t="str">
            <v>6.5.1.2.1</v>
          </cell>
          <cell r="D298" t="str">
            <v>SINAPI</v>
          </cell>
          <cell r="E298">
            <v>73576</v>
          </cell>
          <cell r="F298" t="str">
            <v>Escavação de material de empréstimo p/ aterro</v>
          </cell>
          <cell r="G298">
            <v>1.3</v>
          </cell>
          <cell r="H298" t="str">
            <v>M3</v>
          </cell>
          <cell r="I298">
            <v>2.5300000000000002</v>
          </cell>
          <cell r="J298">
            <v>2.54</v>
          </cell>
          <cell r="K298">
            <v>5.07</v>
          </cell>
          <cell r="L298">
            <v>2.0099999999999998</v>
          </cell>
          <cell r="M298">
            <v>2.0099999999999998</v>
          </cell>
          <cell r="N298">
            <v>4.0199999999999996</v>
          </cell>
          <cell r="O298">
            <v>6.59</v>
          </cell>
        </row>
        <row r="299">
          <cell r="B299">
            <v>0</v>
          </cell>
          <cell r="C299" t="str">
            <v>6.5.1.2.2</v>
          </cell>
          <cell r="D299" t="str">
            <v>SINAPI</v>
          </cell>
          <cell r="E299" t="str">
            <v>74010/001</v>
          </cell>
          <cell r="F299" t="str">
            <v>Carga e descarga mecanizada de material de empréstimo</v>
          </cell>
          <cell r="G299">
            <v>1.3</v>
          </cell>
          <cell r="H299" t="str">
            <v>M3</v>
          </cell>
          <cell r="I299">
            <v>0.89</v>
          </cell>
          <cell r="J299">
            <v>0.89</v>
          </cell>
          <cell r="K299">
            <v>1.78</v>
          </cell>
          <cell r="L299">
            <v>0.7</v>
          </cell>
          <cell r="M299">
            <v>0.71</v>
          </cell>
          <cell r="N299">
            <v>1.41</v>
          </cell>
          <cell r="O299">
            <v>2.31</v>
          </cell>
        </row>
        <row r="300">
          <cell r="B300">
            <v>0</v>
          </cell>
          <cell r="C300" t="str">
            <v>6.5.1.2.3</v>
          </cell>
          <cell r="D300" t="str">
            <v>SINAPI</v>
          </cell>
          <cell r="E300">
            <v>72887</v>
          </cell>
          <cell r="F300" t="str">
            <v>Transporte de material de empréstimo p/ aterro (DMT=20km)</v>
          </cell>
          <cell r="G300">
            <v>26</v>
          </cell>
          <cell r="H300" t="str">
            <v>M3XKM</v>
          </cell>
          <cell r="I300">
            <v>0.53</v>
          </cell>
          <cell r="J300">
            <v>0.53</v>
          </cell>
          <cell r="K300">
            <v>1.06</v>
          </cell>
          <cell r="L300">
            <v>0.42</v>
          </cell>
          <cell r="M300">
            <v>0.42</v>
          </cell>
          <cell r="N300">
            <v>0.84</v>
          </cell>
          <cell r="O300">
            <v>27.56</v>
          </cell>
        </row>
        <row r="301">
          <cell r="B301">
            <v>0</v>
          </cell>
          <cell r="C301" t="str">
            <v>6.5.1.2.4</v>
          </cell>
          <cell r="D301" t="str">
            <v>SINAPI</v>
          </cell>
          <cell r="E301" t="str">
            <v>73964/006</v>
          </cell>
          <cell r="F301" t="str">
            <v>Reaterro de vala com compactação manual</v>
          </cell>
          <cell r="G301">
            <v>1.3</v>
          </cell>
          <cell r="H301" t="str">
            <v>M3</v>
          </cell>
          <cell r="I301">
            <v>22.519999999999996</v>
          </cell>
          <cell r="J301">
            <v>22.53</v>
          </cell>
          <cell r="K301">
            <v>45.05</v>
          </cell>
          <cell r="L301">
            <v>17.839999999999996</v>
          </cell>
          <cell r="M301">
            <v>17.850000000000001</v>
          </cell>
          <cell r="N301">
            <v>35.69</v>
          </cell>
          <cell r="O301">
            <v>58.57</v>
          </cell>
        </row>
        <row r="302">
          <cell r="B302">
            <v>0</v>
          </cell>
          <cell r="C302" t="str">
            <v>6.5.2</v>
          </cell>
          <cell r="D302">
            <v>0</v>
          </cell>
          <cell r="E302">
            <v>0</v>
          </cell>
          <cell r="F302" t="str">
            <v>SUBSTITUIÇÕES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</row>
        <row r="303">
          <cell r="B303">
            <v>0</v>
          </cell>
          <cell r="C303" t="str">
            <v>6.5.2.1</v>
          </cell>
          <cell r="D303" t="str">
            <v>Composição</v>
          </cell>
          <cell r="E303" t="str">
            <v>FEV-002</v>
          </cell>
          <cell r="F303" t="str">
            <v>Remoção de boca de lobo</v>
          </cell>
          <cell r="G303">
            <v>2</v>
          </cell>
          <cell r="H303" t="str">
            <v>UN</v>
          </cell>
          <cell r="I303">
            <v>66.62</v>
          </cell>
          <cell r="J303">
            <v>66.62</v>
          </cell>
          <cell r="K303">
            <v>133.24</v>
          </cell>
          <cell r="L303">
            <v>52.77488000000001</v>
          </cell>
          <cell r="M303">
            <v>52.78</v>
          </cell>
          <cell r="N303">
            <v>105.55488000000001</v>
          </cell>
          <cell r="O303">
            <v>266.48</v>
          </cell>
        </row>
        <row r="304">
          <cell r="B304">
            <v>0</v>
          </cell>
          <cell r="C304" t="str">
            <v>6.5.2.2</v>
          </cell>
          <cell r="D304" t="str">
            <v>SINAPI</v>
          </cell>
          <cell r="E304">
            <v>83659</v>
          </cell>
          <cell r="F304" t="str">
            <v>Boca de lobo em alvenaria tijolo maciço, revest. c/ argamassa de cimento:areia 1:3, sobre lastro de concreto 10cm e tampa de concreto armado</v>
          </cell>
          <cell r="G304">
            <v>2</v>
          </cell>
          <cell r="H304" t="str">
            <v>UN</v>
          </cell>
          <cell r="I304">
            <v>380.43</v>
          </cell>
          <cell r="J304">
            <v>380.43</v>
          </cell>
          <cell r="K304">
            <v>760.86</v>
          </cell>
          <cell r="L304">
            <v>301.38</v>
          </cell>
          <cell r="M304">
            <v>301.38</v>
          </cell>
          <cell r="N304">
            <v>602.76</v>
          </cell>
          <cell r="O304">
            <v>1521.72</v>
          </cell>
        </row>
        <row r="305">
          <cell r="B305">
            <v>0</v>
          </cell>
          <cell r="C305" t="str">
            <v>6.5.2.3</v>
          </cell>
          <cell r="D305" t="str">
            <v>Composição</v>
          </cell>
          <cell r="E305" t="str">
            <v>FEV-003</v>
          </cell>
          <cell r="F305" t="str">
            <v>Remoção de caixa de inspeção</v>
          </cell>
          <cell r="G305">
            <v>3</v>
          </cell>
          <cell r="H305" t="str">
            <v>UN</v>
          </cell>
          <cell r="I305">
            <v>84.15</v>
          </cell>
          <cell r="J305">
            <v>84.16</v>
          </cell>
          <cell r="K305">
            <v>168.31</v>
          </cell>
          <cell r="L305">
            <v>66.662480000000002</v>
          </cell>
          <cell r="M305">
            <v>66.67</v>
          </cell>
          <cell r="N305">
            <v>133.33248</v>
          </cell>
          <cell r="O305">
            <v>504.93</v>
          </cell>
        </row>
        <row r="306">
          <cell r="B306">
            <v>0</v>
          </cell>
          <cell r="C306" t="str">
            <v>6.5.2.4</v>
          </cell>
          <cell r="D306" t="str">
            <v>DAER</v>
          </cell>
          <cell r="E306">
            <v>2300</v>
          </cell>
          <cell r="F306" t="str">
            <v>Caixa de Inspeção Nova</v>
          </cell>
          <cell r="G306">
            <v>3</v>
          </cell>
          <cell r="H306" t="str">
            <v>UN</v>
          </cell>
          <cell r="I306">
            <v>510.93</v>
          </cell>
          <cell r="J306">
            <v>510.93</v>
          </cell>
          <cell r="K306">
            <v>1021.86</v>
          </cell>
          <cell r="L306">
            <v>404.76</v>
          </cell>
          <cell r="M306">
            <v>404.76</v>
          </cell>
          <cell r="N306">
            <v>809.52</v>
          </cell>
          <cell r="O306">
            <v>3065.58</v>
          </cell>
        </row>
        <row r="307">
          <cell r="B307">
            <v>0</v>
          </cell>
          <cell r="C307" t="str">
            <v>6.5.2.5</v>
          </cell>
          <cell r="D307" t="str">
            <v>SINAPI</v>
          </cell>
          <cell r="E307">
            <v>6171</v>
          </cell>
          <cell r="F307" t="str">
            <v>Substituição de tampa de boca de lobo</v>
          </cell>
          <cell r="G307">
            <v>1</v>
          </cell>
          <cell r="H307" t="str">
            <v>UN</v>
          </cell>
          <cell r="I307">
            <v>11.46</v>
          </cell>
          <cell r="J307">
            <v>11.46</v>
          </cell>
          <cell r="K307">
            <v>22.92</v>
          </cell>
          <cell r="L307">
            <v>9.08</v>
          </cell>
          <cell r="M307">
            <v>9.08</v>
          </cell>
          <cell r="N307">
            <v>18.16</v>
          </cell>
          <cell r="O307">
            <v>22.92</v>
          </cell>
        </row>
        <row r="308">
          <cell r="B308">
            <v>0</v>
          </cell>
          <cell r="C308" t="str">
            <v>6.5.2.6</v>
          </cell>
          <cell r="D308" t="str">
            <v>DAER</v>
          </cell>
          <cell r="E308">
            <v>2673</v>
          </cell>
          <cell r="F308" t="str">
            <v>Remoção de tubulação de concreto, DN 600 mm</v>
          </cell>
          <cell r="G308">
            <v>45.6</v>
          </cell>
          <cell r="H308" t="str">
            <v>M</v>
          </cell>
          <cell r="I308">
            <v>9.8400000000000016</v>
          </cell>
          <cell r="J308">
            <v>9.85</v>
          </cell>
          <cell r="K308">
            <v>19.690000000000001</v>
          </cell>
          <cell r="L308">
            <v>7.8</v>
          </cell>
          <cell r="M308">
            <v>7.8</v>
          </cell>
          <cell r="N308">
            <v>15.6</v>
          </cell>
          <cell r="O308">
            <v>897.86</v>
          </cell>
        </row>
        <row r="309">
          <cell r="B309">
            <v>0</v>
          </cell>
          <cell r="C309" t="str">
            <v>6.5.2.7</v>
          </cell>
          <cell r="D309" t="str">
            <v>SINAPI</v>
          </cell>
          <cell r="E309" t="str">
            <v>INS_7750</v>
          </cell>
          <cell r="F309" t="str">
            <v>Tubo concreto armado p/ rede pluvial DN 800mm</v>
          </cell>
          <cell r="G309">
            <v>45.6</v>
          </cell>
          <cell r="H309" t="str">
            <v>M</v>
          </cell>
          <cell r="I309">
            <v>103.96999999999998</v>
          </cell>
          <cell r="J309">
            <v>103.98</v>
          </cell>
          <cell r="K309">
            <v>207.95</v>
          </cell>
          <cell r="L309">
            <v>82.37</v>
          </cell>
          <cell r="M309">
            <v>82.37</v>
          </cell>
          <cell r="N309">
            <v>164.74</v>
          </cell>
          <cell r="O309">
            <v>9482.52</v>
          </cell>
        </row>
        <row r="310">
          <cell r="B310">
            <v>0</v>
          </cell>
          <cell r="C310" t="str">
            <v>6.5.2.8</v>
          </cell>
          <cell r="D310" t="str">
            <v>SINAPI</v>
          </cell>
          <cell r="E310">
            <v>73720</v>
          </cell>
          <cell r="F310" t="str">
            <v>ASSENTAMENTO DE TUBOS DE CONCRETO DIAMETRO = 800MM, SIMPLES OU ARMADO JUNTA EM ARGAMASSA 1:3 CIMENTO:AREIA</v>
          </cell>
          <cell r="G310">
            <v>45.6</v>
          </cell>
          <cell r="H310" t="str">
            <v>M</v>
          </cell>
          <cell r="I310">
            <v>49.79</v>
          </cell>
          <cell r="J310">
            <v>49.79</v>
          </cell>
          <cell r="K310">
            <v>99.58</v>
          </cell>
          <cell r="L310">
            <v>39.44</v>
          </cell>
          <cell r="M310">
            <v>39.450000000000003</v>
          </cell>
          <cell r="N310">
            <v>78.89</v>
          </cell>
          <cell r="O310">
            <v>4540.8500000000004</v>
          </cell>
        </row>
        <row r="311">
          <cell r="B311">
            <v>0</v>
          </cell>
          <cell r="C311" t="str">
            <v>6.5.2.9</v>
          </cell>
          <cell r="D311" t="str">
            <v>SINAPI</v>
          </cell>
          <cell r="E311">
            <v>5622</v>
          </cell>
          <cell r="F311" t="str">
            <v xml:space="preserve">REGULARIZACAO E COMPACTACAO MANUAL DE TERRENO COM SOQUETE </v>
          </cell>
          <cell r="G311">
            <v>36.479999999999997</v>
          </cell>
          <cell r="H311" t="str">
            <v>M2</v>
          </cell>
          <cell r="I311">
            <v>2.4700000000000002</v>
          </cell>
          <cell r="J311">
            <v>2.48</v>
          </cell>
          <cell r="K311">
            <v>4.95</v>
          </cell>
          <cell r="L311">
            <v>1.96</v>
          </cell>
          <cell r="M311">
            <v>1.96</v>
          </cell>
          <cell r="N311">
            <v>3.92</v>
          </cell>
          <cell r="O311">
            <v>180.58</v>
          </cell>
        </row>
        <row r="312">
          <cell r="B312">
            <v>0</v>
          </cell>
          <cell r="C312" t="str">
            <v>6.5.2.10</v>
          </cell>
          <cell r="D312" t="str">
            <v>SINAPI</v>
          </cell>
          <cell r="E312">
            <v>73692</v>
          </cell>
          <cell r="F312" t="str">
            <v xml:space="preserve">LASTRO DE AREIA MEDIA </v>
          </cell>
          <cell r="G312">
            <v>1.82</v>
          </cell>
          <cell r="H312" t="str">
            <v>M3</v>
          </cell>
          <cell r="I312">
            <v>56.750000000000007</v>
          </cell>
          <cell r="J312">
            <v>56.76</v>
          </cell>
          <cell r="K312">
            <v>113.51</v>
          </cell>
          <cell r="L312">
            <v>44.96</v>
          </cell>
          <cell r="M312">
            <v>44.96</v>
          </cell>
          <cell r="N312">
            <v>89.92</v>
          </cell>
          <cell r="O312">
            <v>206.59</v>
          </cell>
        </row>
        <row r="313">
          <cell r="B313">
            <v>0</v>
          </cell>
          <cell r="C313" t="str">
            <v>6.5.2.11</v>
          </cell>
          <cell r="D313" t="str">
            <v>SINAPI</v>
          </cell>
          <cell r="E313">
            <v>72887</v>
          </cell>
          <cell r="F313" t="str">
            <v>Transporte (frete) de areia para lastro, excl. areia - DMT = 9,8km</v>
          </cell>
          <cell r="G313">
            <v>17.84</v>
          </cell>
          <cell r="H313" t="str">
            <v>M3XKM</v>
          </cell>
          <cell r="I313">
            <v>0.53</v>
          </cell>
          <cell r="J313">
            <v>0.53</v>
          </cell>
          <cell r="K313">
            <v>1.06</v>
          </cell>
          <cell r="L313">
            <v>0.42</v>
          </cell>
          <cell r="M313">
            <v>0.42</v>
          </cell>
          <cell r="N313">
            <v>0.84</v>
          </cell>
          <cell r="O313">
            <v>18.91</v>
          </cell>
        </row>
        <row r="314">
          <cell r="B314">
            <v>0</v>
          </cell>
          <cell r="C314" t="str">
            <v>6.5.2.12</v>
          </cell>
          <cell r="D314">
            <v>0</v>
          </cell>
          <cell r="E314">
            <v>0</v>
          </cell>
          <cell r="F314" t="str">
            <v>Escavação Mecânica de Valas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</row>
        <row r="315">
          <cell r="B315">
            <v>0</v>
          </cell>
          <cell r="C315" t="str">
            <v>6.5.2.12.1</v>
          </cell>
          <cell r="D315" t="str">
            <v>SINAPI</v>
          </cell>
          <cell r="E315">
            <v>73576</v>
          </cell>
          <cell r="F315" t="str">
            <v>Escacv. Mec. (escav. Hidr.) Vala Escor. Prof=1,5 à 3,0m Mat 1a. cat.</v>
          </cell>
          <cell r="G315">
            <v>106.7</v>
          </cell>
          <cell r="H315" t="str">
            <v>M3</v>
          </cell>
          <cell r="I315">
            <v>2.5300000000000002</v>
          </cell>
          <cell r="J315">
            <v>2.54</v>
          </cell>
          <cell r="K315">
            <v>5.07</v>
          </cell>
          <cell r="L315">
            <v>2.0099999999999998</v>
          </cell>
          <cell r="M315">
            <v>2.0099999999999998</v>
          </cell>
          <cell r="N315">
            <v>4.0199999999999996</v>
          </cell>
          <cell r="O315">
            <v>540.97</v>
          </cell>
        </row>
        <row r="316">
          <cell r="B316">
            <v>0</v>
          </cell>
          <cell r="C316" t="str">
            <v>6.5.2.12.2</v>
          </cell>
          <cell r="D316" t="str">
            <v>SINAPI</v>
          </cell>
          <cell r="E316">
            <v>83867</v>
          </cell>
          <cell r="F316" t="str">
            <v>Escoramento de valas descontínuo</v>
          </cell>
          <cell r="G316">
            <v>168.72</v>
          </cell>
          <cell r="H316" t="str">
            <v>M2</v>
          </cell>
          <cell r="I316">
            <v>22.060000000000002</v>
          </cell>
          <cell r="J316">
            <v>22.07</v>
          </cell>
          <cell r="K316">
            <v>44.13</v>
          </cell>
          <cell r="L316">
            <v>17.48</v>
          </cell>
          <cell r="M316">
            <v>17.48</v>
          </cell>
          <cell r="N316">
            <v>34.96</v>
          </cell>
          <cell r="O316">
            <v>7445.61</v>
          </cell>
        </row>
        <row r="317">
          <cell r="B317">
            <v>0</v>
          </cell>
          <cell r="C317" t="str">
            <v>6.5.2.12.3</v>
          </cell>
          <cell r="D317" t="str">
            <v>SINAPI</v>
          </cell>
          <cell r="E317" t="str">
            <v>74010/001</v>
          </cell>
          <cell r="F317" t="str">
            <v>Carga e descarga mecanizada de solo escavado</v>
          </cell>
          <cell r="G317">
            <v>106.7</v>
          </cell>
          <cell r="H317" t="str">
            <v>M3</v>
          </cell>
          <cell r="I317">
            <v>0.89</v>
          </cell>
          <cell r="J317">
            <v>0.89</v>
          </cell>
          <cell r="K317">
            <v>1.78</v>
          </cell>
          <cell r="L317">
            <v>0.7</v>
          </cell>
          <cell r="M317">
            <v>0.71</v>
          </cell>
          <cell r="N317">
            <v>1.41</v>
          </cell>
          <cell r="O317">
            <v>189.93</v>
          </cell>
        </row>
        <row r="318">
          <cell r="B318">
            <v>0</v>
          </cell>
          <cell r="C318" t="str">
            <v>6.5.2.12.4</v>
          </cell>
          <cell r="D318" t="str">
            <v>SINAPI</v>
          </cell>
          <cell r="E318">
            <v>72881</v>
          </cell>
          <cell r="F318" t="str">
            <v>Transporte local com caminhão basculante (Bota-fora) - DMT = 8,43 km</v>
          </cell>
          <cell r="G318">
            <v>899.48</v>
          </cell>
          <cell r="H318" t="str">
            <v>M3XKM</v>
          </cell>
          <cell r="I318">
            <v>0.7</v>
          </cell>
          <cell r="J318">
            <v>0.7</v>
          </cell>
          <cell r="K318">
            <v>1.4</v>
          </cell>
          <cell r="L318">
            <v>0.55000000000000004</v>
          </cell>
          <cell r="M318">
            <v>0.56000000000000005</v>
          </cell>
          <cell r="N318">
            <v>1.1100000000000001</v>
          </cell>
          <cell r="O318">
            <v>1259.27</v>
          </cell>
        </row>
        <row r="319">
          <cell r="B319">
            <v>0</v>
          </cell>
          <cell r="C319" t="str">
            <v>6.5.2.13</v>
          </cell>
          <cell r="D319">
            <v>0</v>
          </cell>
          <cell r="E319">
            <v>0</v>
          </cell>
          <cell r="F319" t="str">
            <v>Recomposição com material de empréstimo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</row>
        <row r="320">
          <cell r="B320">
            <v>0</v>
          </cell>
          <cell r="C320" t="str">
            <v>6.5.2.13.1</v>
          </cell>
          <cell r="D320" t="str">
            <v>SINAPI</v>
          </cell>
          <cell r="E320">
            <v>73576</v>
          </cell>
          <cell r="F320" t="str">
            <v>Escavação de material de empréstimo p/ aterro</v>
          </cell>
          <cell r="G320">
            <v>113.1</v>
          </cell>
          <cell r="H320" t="str">
            <v>M3</v>
          </cell>
          <cell r="I320">
            <v>2.5300000000000002</v>
          </cell>
          <cell r="J320">
            <v>2.54</v>
          </cell>
          <cell r="K320">
            <v>5.07</v>
          </cell>
          <cell r="L320">
            <v>2.0099999999999998</v>
          </cell>
          <cell r="M320">
            <v>2.0099999999999998</v>
          </cell>
          <cell r="N320">
            <v>4.0199999999999996</v>
          </cell>
          <cell r="O320">
            <v>573.41999999999996</v>
          </cell>
        </row>
        <row r="321">
          <cell r="B321">
            <v>0</v>
          </cell>
          <cell r="C321" t="str">
            <v>6.5.2.13.2</v>
          </cell>
          <cell r="D321" t="str">
            <v>SINAPI</v>
          </cell>
          <cell r="E321" t="str">
            <v>74010/001</v>
          </cell>
          <cell r="F321" t="str">
            <v>Carga e descarga mecanizada de material de empréstimo</v>
          </cell>
          <cell r="G321">
            <v>113.1</v>
          </cell>
          <cell r="H321" t="str">
            <v>M3</v>
          </cell>
          <cell r="I321">
            <v>0.89</v>
          </cell>
          <cell r="J321">
            <v>0.89</v>
          </cell>
          <cell r="K321">
            <v>1.78</v>
          </cell>
          <cell r="L321">
            <v>0.7</v>
          </cell>
          <cell r="M321">
            <v>0.71</v>
          </cell>
          <cell r="N321">
            <v>1.41</v>
          </cell>
          <cell r="O321">
            <v>201.32</v>
          </cell>
        </row>
        <row r="322">
          <cell r="B322">
            <v>0</v>
          </cell>
          <cell r="C322" t="str">
            <v>6.5.2.13.3</v>
          </cell>
          <cell r="D322" t="str">
            <v>SINAPI</v>
          </cell>
          <cell r="E322">
            <v>72887</v>
          </cell>
          <cell r="F322" t="str">
            <v>Transporte de material de empréstimo p/ aterro (DMT=20km)</v>
          </cell>
          <cell r="G322">
            <v>2262</v>
          </cell>
          <cell r="H322" t="str">
            <v>M3XKM</v>
          </cell>
          <cell r="I322">
            <v>0.53</v>
          </cell>
          <cell r="J322">
            <v>0.53</v>
          </cell>
          <cell r="K322">
            <v>1.06</v>
          </cell>
          <cell r="L322">
            <v>0.42</v>
          </cell>
          <cell r="M322">
            <v>0.42</v>
          </cell>
          <cell r="N322">
            <v>0.84</v>
          </cell>
          <cell r="O322">
            <v>2397.7199999999998</v>
          </cell>
        </row>
        <row r="323">
          <cell r="B323">
            <v>0</v>
          </cell>
          <cell r="C323" t="str">
            <v>6.5.2.13.4</v>
          </cell>
          <cell r="D323" t="str">
            <v>SINAPI</v>
          </cell>
          <cell r="E323" t="str">
            <v>73964/006</v>
          </cell>
          <cell r="F323" t="str">
            <v>Reaterro de vala com compactação manual</v>
          </cell>
          <cell r="G323">
            <v>113.1</v>
          </cell>
          <cell r="H323" t="str">
            <v>M3</v>
          </cell>
          <cell r="I323">
            <v>22.519999999999996</v>
          </cell>
          <cell r="J323">
            <v>22.53</v>
          </cell>
          <cell r="K323">
            <v>45.05</v>
          </cell>
          <cell r="L323">
            <v>17.839999999999996</v>
          </cell>
          <cell r="M323">
            <v>17.850000000000001</v>
          </cell>
          <cell r="N323">
            <v>35.69</v>
          </cell>
          <cell r="O323">
            <v>5095.16</v>
          </cell>
        </row>
        <row r="324">
          <cell r="B324">
            <v>0</v>
          </cell>
          <cell r="C324" t="str">
            <v>6.5.2.13.5</v>
          </cell>
          <cell r="D324" t="str">
            <v>Composição</v>
          </cell>
          <cell r="E324" t="str">
            <v>MAI-002T</v>
          </cell>
          <cell r="F324" t="str">
            <v>Passeio em concreto 20 MPa, esp. 5 cm, lastro de brita 10 cm, junta serrada com polimento - Incluso transporte</v>
          </cell>
          <cell r="G324">
            <v>19.21</v>
          </cell>
          <cell r="H324" t="str">
            <v>M2</v>
          </cell>
          <cell r="I324">
            <v>28.43</v>
          </cell>
          <cell r="J324">
            <v>28.43</v>
          </cell>
          <cell r="K324">
            <v>56.86</v>
          </cell>
          <cell r="L324">
            <v>22.523999999999997</v>
          </cell>
          <cell r="M324">
            <v>22.52</v>
          </cell>
          <cell r="N324">
            <v>45.043999999999997</v>
          </cell>
          <cell r="O324">
            <v>1092.28</v>
          </cell>
        </row>
        <row r="325">
          <cell r="B325">
            <v>0</v>
          </cell>
          <cell r="C325" t="str">
            <v>6.5.3</v>
          </cell>
          <cell r="D325">
            <v>0</v>
          </cell>
          <cell r="E325">
            <v>0</v>
          </cell>
          <cell r="F325" t="str">
            <v>IMPLANTAÇÕES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</row>
        <row r="326">
          <cell r="B326">
            <v>0</v>
          </cell>
          <cell r="C326" t="str">
            <v>6.5.3.1</v>
          </cell>
          <cell r="D326" t="str">
            <v>SINAPI</v>
          </cell>
          <cell r="E326">
            <v>83659</v>
          </cell>
          <cell r="F326" t="str">
            <v>Boca de lobo em alvenaria tijolo maciço, revest. c/ argamassa de cimento:areia 1:3, sobre lastro de concreto 10cm e tampa de concreto armado</v>
          </cell>
          <cell r="G326">
            <v>13</v>
          </cell>
          <cell r="H326" t="str">
            <v>UN</v>
          </cell>
          <cell r="I326">
            <v>380.43</v>
          </cell>
          <cell r="J326">
            <v>380.43</v>
          </cell>
          <cell r="K326">
            <v>760.86</v>
          </cell>
          <cell r="L326">
            <v>301.38</v>
          </cell>
          <cell r="M326">
            <v>301.38</v>
          </cell>
          <cell r="N326">
            <v>602.76</v>
          </cell>
          <cell r="O326">
            <v>9891.18</v>
          </cell>
        </row>
        <row r="327">
          <cell r="B327">
            <v>0</v>
          </cell>
          <cell r="C327" t="str">
            <v>6.5.3.2</v>
          </cell>
          <cell r="D327" t="str">
            <v>DAER</v>
          </cell>
          <cell r="E327">
            <v>2300</v>
          </cell>
          <cell r="F327" t="str">
            <v>Caixa de Inspeção</v>
          </cell>
          <cell r="G327">
            <v>14</v>
          </cell>
          <cell r="H327" t="str">
            <v>UN</v>
          </cell>
          <cell r="I327">
            <v>510.93</v>
          </cell>
          <cell r="J327">
            <v>510.93</v>
          </cell>
          <cell r="K327">
            <v>1021.86</v>
          </cell>
          <cell r="L327">
            <v>404.76</v>
          </cell>
          <cell r="M327">
            <v>404.76</v>
          </cell>
          <cell r="N327">
            <v>809.52</v>
          </cell>
          <cell r="O327">
            <v>14306.04</v>
          </cell>
        </row>
        <row r="328">
          <cell r="B328">
            <v>0</v>
          </cell>
          <cell r="C328" t="str">
            <v>6.5.3.3</v>
          </cell>
          <cell r="D328" t="str">
            <v>SINAPI</v>
          </cell>
          <cell r="E328" t="str">
            <v>INS_7762</v>
          </cell>
          <cell r="F328" t="str">
            <v>Tubo concreto armado p/ rede pluvial DN 600mm</v>
          </cell>
          <cell r="G328">
            <v>9.6999999999999993</v>
          </cell>
          <cell r="H328" t="str">
            <v>M</v>
          </cell>
          <cell r="I328">
            <v>62.680000000000007</v>
          </cell>
          <cell r="J328">
            <v>62.69</v>
          </cell>
          <cell r="K328">
            <v>125.37</v>
          </cell>
          <cell r="L328">
            <v>49.66</v>
          </cell>
          <cell r="M328">
            <v>49.66</v>
          </cell>
          <cell r="N328">
            <v>99.32</v>
          </cell>
          <cell r="O328">
            <v>1216.0899999999999</v>
          </cell>
        </row>
        <row r="329">
          <cell r="B329">
            <v>0</v>
          </cell>
          <cell r="C329" t="str">
            <v>6.5.3.4</v>
          </cell>
          <cell r="D329" t="str">
            <v>SINAPI</v>
          </cell>
          <cell r="E329">
            <v>73722</v>
          </cell>
          <cell r="F329" t="str">
            <v>ASSENTAMENTO DE TUBOS DE CONCRETO DIAMETRO = 600MM, SIMPLES OU ARMADO JUNTA EM ARGAMASSA 1:3 CIMENTO:AREIA</v>
          </cell>
          <cell r="G329">
            <v>9.6999999999999993</v>
          </cell>
          <cell r="H329" t="str">
            <v>M</v>
          </cell>
          <cell r="I329">
            <v>24.04</v>
          </cell>
          <cell r="J329">
            <v>24.04</v>
          </cell>
          <cell r="K329">
            <v>48.08</v>
          </cell>
          <cell r="L329">
            <v>19.040000000000003</v>
          </cell>
          <cell r="M329">
            <v>19.05</v>
          </cell>
          <cell r="N329">
            <v>38.090000000000003</v>
          </cell>
          <cell r="O329">
            <v>466.38</v>
          </cell>
        </row>
        <row r="330">
          <cell r="B330">
            <v>0</v>
          </cell>
          <cell r="C330" t="str">
            <v>6.5.3.5</v>
          </cell>
          <cell r="D330" t="str">
            <v>SINAPI</v>
          </cell>
          <cell r="E330">
            <v>5622</v>
          </cell>
          <cell r="F330" t="str">
            <v xml:space="preserve">REGULARIZACAO E COMPACTACAO MANUAL DE TERRENO COM SOQUETE </v>
          </cell>
          <cell r="G330">
            <v>5.82</v>
          </cell>
          <cell r="H330" t="str">
            <v>M2</v>
          </cell>
          <cell r="I330">
            <v>2.4700000000000002</v>
          </cell>
          <cell r="J330">
            <v>2.48</v>
          </cell>
          <cell r="K330">
            <v>4.95</v>
          </cell>
          <cell r="L330">
            <v>1.96</v>
          </cell>
          <cell r="M330">
            <v>1.96</v>
          </cell>
          <cell r="N330">
            <v>3.92</v>
          </cell>
          <cell r="O330">
            <v>28.81</v>
          </cell>
        </row>
        <row r="331">
          <cell r="B331">
            <v>0</v>
          </cell>
          <cell r="C331" t="str">
            <v>6.5.3.6</v>
          </cell>
          <cell r="D331" t="str">
            <v>SINAPI</v>
          </cell>
          <cell r="E331">
            <v>73692</v>
          </cell>
          <cell r="F331" t="str">
            <v xml:space="preserve">LASTRO DE AREIA MEDIA </v>
          </cell>
          <cell r="G331">
            <v>0.28999999999999998</v>
          </cell>
          <cell r="H331" t="str">
            <v>M3</v>
          </cell>
          <cell r="I331">
            <v>56.750000000000007</v>
          </cell>
          <cell r="J331">
            <v>56.76</v>
          </cell>
          <cell r="K331">
            <v>113.51</v>
          </cell>
          <cell r="L331">
            <v>44.96</v>
          </cell>
          <cell r="M331">
            <v>44.96</v>
          </cell>
          <cell r="N331">
            <v>89.92</v>
          </cell>
          <cell r="O331">
            <v>32.92</v>
          </cell>
        </row>
        <row r="332">
          <cell r="B332">
            <v>0</v>
          </cell>
          <cell r="C332" t="str">
            <v>6.5.3.7</v>
          </cell>
          <cell r="D332" t="str">
            <v>SINAPI</v>
          </cell>
          <cell r="E332">
            <v>72887</v>
          </cell>
          <cell r="F332" t="str">
            <v>Transporte (frete) de areia para lastro, excl. areia - DMT = 9,8km</v>
          </cell>
          <cell r="G332">
            <v>2.84</v>
          </cell>
          <cell r="H332" t="str">
            <v>M3XKM</v>
          </cell>
          <cell r="I332">
            <v>0.53</v>
          </cell>
          <cell r="J332">
            <v>0.53</v>
          </cell>
          <cell r="K332">
            <v>1.06</v>
          </cell>
          <cell r="L332">
            <v>0.42</v>
          </cell>
          <cell r="M332">
            <v>0.42</v>
          </cell>
          <cell r="N332">
            <v>0.84</v>
          </cell>
          <cell r="O332">
            <v>3.01</v>
          </cell>
        </row>
        <row r="333">
          <cell r="B333">
            <v>0</v>
          </cell>
          <cell r="C333" t="str">
            <v>6.5.3.8</v>
          </cell>
          <cell r="D333" t="str">
            <v>SINAPI</v>
          </cell>
          <cell r="E333" t="str">
            <v>INS_7750</v>
          </cell>
          <cell r="F333" t="str">
            <v>Tubo concreto armado p/ rede pluvial DN 800mm</v>
          </cell>
          <cell r="G333">
            <v>490</v>
          </cell>
          <cell r="H333" t="str">
            <v>M</v>
          </cell>
          <cell r="I333">
            <v>103.96999999999998</v>
          </cell>
          <cell r="J333">
            <v>103.98</v>
          </cell>
          <cell r="K333">
            <v>207.95</v>
          </cell>
          <cell r="L333">
            <v>82.37</v>
          </cell>
          <cell r="M333">
            <v>82.37</v>
          </cell>
          <cell r="N333">
            <v>164.74</v>
          </cell>
          <cell r="O333">
            <v>101895.5</v>
          </cell>
        </row>
        <row r="334">
          <cell r="B334">
            <v>0</v>
          </cell>
          <cell r="C334" t="str">
            <v>6.5.3.9</v>
          </cell>
          <cell r="D334" t="str">
            <v>SINAPI</v>
          </cell>
          <cell r="E334">
            <v>73720</v>
          </cell>
          <cell r="F334" t="str">
            <v>ASSENTAMENTO DE TUBOS DE CONCRETO DIAMETRO = 800MM, SIMPLES OU ARMADO JUNTA EM ARGAMASSA 1:3 CIMENTO:AREIA</v>
          </cell>
          <cell r="G334">
            <v>490</v>
          </cell>
          <cell r="H334" t="str">
            <v>M</v>
          </cell>
          <cell r="I334">
            <v>49.79</v>
          </cell>
          <cell r="J334">
            <v>49.79</v>
          </cell>
          <cell r="K334">
            <v>99.58</v>
          </cell>
          <cell r="L334">
            <v>39.44</v>
          </cell>
          <cell r="M334">
            <v>39.450000000000003</v>
          </cell>
          <cell r="N334">
            <v>78.89</v>
          </cell>
          <cell r="O334">
            <v>48794.2</v>
          </cell>
        </row>
        <row r="335">
          <cell r="B335">
            <v>0</v>
          </cell>
          <cell r="C335" t="str">
            <v>6.5.3.10</v>
          </cell>
          <cell r="D335" t="str">
            <v>SINAPI</v>
          </cell>
          <cell r="E335">
            <v>5622</v>
          </cell>
          <cell r="F335" t="str">
            <v xml:space="preserve">REGULARIZACAO E COMPACTACAO MANUAL DE TERRENO COM SOQUETE </v>
          </cell>
          <cell r="G335">
            <v>392</v>
          </cell>
          <cell r="H335" t="str">
            <v>M2</v>
          </cell>
          <cell r="I335">
            <v>2.4700000000000002</v>
          </cell>
          <cell r="J335">
            <v>2.48</v>
          </cell>
          <cell r="K335">
            <v>4.95</v>
          </cell>
          <cell r="L335">
            <v>1.96</v>
          </cell>
          <cell r="M335">
            <v>1.96</v>
          </cell>
          <cell r="N335">
            <v>3.92</v>
          </cell>
          <cell r="O335">
            <v>1940.4</v>
          </cell>
        </row>
        <row r="336">
          <cell r="B336">
            <v>0</v>
          </cell>
          <cell r="C336" t="str">
            <v>6.5.3.11</v>
          </cell>
          <cell r="D336" t="str">
            <v>SINAPI</v>
          </cell>
          <cell r="E336">
            <v>73692</v>
          </cell>
          <cell r="F336" t="str">
            <v xml:space="preserve">LASTRO DE AREIA MEDIA </v>
          </cell>
          <cell r="G336">
            <v>19.600000000000001</v>
          </cell>
          <cell r="H336" t="str">
            <v>M3</v>
          </cell>
          <cell r="I336">
            <v>56.750000000000007</v>
          </cell>
          <cell r="J336">
            <v>56.76</v>
          </cell>
          <cell r="K336">
            <v>113.51</v>
          </cell>
          <cell r="L336">
            <v>44.96</v>
          </cell>
          <cell r="M336">
            <v>44.96</v>
          </cell>
          <cell r="N336">
            <v>89.92</v>
          </cell>
          <cell r="O336">
            <v>2224.8000000000002</v>
          </cell>
        </row>
        <row r="337">
          <cell r="B337">
            <v>0</v>
          </cell>
          <cell r="C337" t="str">
            <v>6.5.3.12</v>
          </cell>
          <cell r="D337" t="str">
            <v>SINAPI</v>
          </cell>
          <cell r="E337">
            <v>72887</v>
          </cell>
          <cell r="F337" t="str">
            <v>Transporte (frete) de areia para lastro, excl. areia - DMT = 9,8km</v>
          </cell>
          <cell r="G337">
            <v>192.08000000000004</v>
          </cell>
          <cell r="H337" t="str">
            <v>M3XKM</v>
          </cell>
          <cell r="I337">
            <v>0.53</v>
          </cell>
          <cell r="J337">
            <v>0.53</v>
          </cell>
          <cell r="K337">
            <v>1.06</v>
          </cell>
          <cell r="L337">
            <v>0.42</v>
          </cell>
          <cell r="M337">
            <v>0.42</v>
          </cell>
          <cell r="N337">
            <v>0.84</v>
          </cell>
          <cell r="O337">
            <v>203.6</v>
          </cell>
        </row>
        <row r="338">
          <cell r="B338">
            <v>0</v>
          </cell>
          <cell r="C338" t="str">
            <v>6.5.3.13</v>
          </cell>
          <cell r="D338">
            <v>0</v>
          </cell>
          <cell r="E338">
            <v>0</v>
          </cell>
          <cell r="F338" t="str">
            <v>Escavação Mecânica de Valas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</row>
        <row r="339">
          <cell r="B339">
            <v>0</v>
          </cell>
          <cell r="C339" t="str">
            <v>6.5.3.13.1</v>
          </cell>
          <cell r="D339" t="str">
            <v>SINAPI</v>
          </cell>
          <cell r="E339">
            <v>73576</v>
          </cell>
          <cell r="F339" t="str">
            <v>Escacv. Mec. (escav. Hidr.) Vala Escor. Prof=1,5 à 3,0m Mat 1a. cat.</v>
          </cell>
          <cell r="G339">
            <v>1225.8000000000004</v>
          </cell>
          <cell r="H339" t="str">
            <v>M3</v>
          </cell>
          <cell r="I339">
            <v>2.5300000000000002</v>
          </cell>
          <cell r="J339">
            <v>2.54</v>
          </cell>
          <cell r="K339">
            <v>5.07</v>
          </cell>
          <cell r="L339">
            <v>2.0099999999999998</v>
          </cell>
          <cell r="M339">
            <v>2.0099999999999998</v>
          </cell>
          <cell r="N339">
            <v>4.0199999999999996</v>
          </cell>
          <cell r="O339">
            <v>6214.81</v>
          </cell>
        </row>
        <row r="340">
          <cell r="B340">
            <v>0</v>
          </cell>
          <cell r="C340" t="str">
            <v>6.5.3.13.2</v>
          </cell>
          <cell r="D340" t="str">
            <v>SINAPI</v>
          </cell>
          <cell r="E340">
            <v>83867</v>
          </cell>
          <cell r="F340" t="str">
            <v>Escoramento de valas descontínuo</v>
          </cell>
          <cell r="G340">
            <v>1998.8</v>
          </cell>
          <cell r="H340" t="str">
            <v>M2</v>
          </cell>
          <cell r="I340">
            <v>22.060000000000002</v>
          </cell>
          <cell r="J340">
            <v>22.07</v>
          </cell>
          <cell r="K340">
            <v>44.13</v>
          </cell>
          <cell r="L340">
            <v>17.48</v>
          </cell>
          <cell r="M340">
            <v>17.48</v>
          </cell>
          <cell r="N340">
            <v>34.96</v>
          </cell>
          <cell r="O340">
            <v>88207.039999999994</v>
          </cell>
        </row>
        <row r="341">
          <cell r="B341">
            <v>0</v>
          </cell>
          <cell r="C341" t="str">
            <v>6.5.3.13.3</v>
          </cell>
          <cell r="D341" t="str">
            <v>SINAPI</v>
          </cell>
          <cell r="E341" t="str">
            <v>74010/001</v>
          </cell>
          <cell r="F341" t="str">
            <v>Carga e descarga mecanizada de solo escavado</v>
          </cell>
          <cell r="G341">
            <v>1225.8000000000004</v>
          </cell>
          <cell r="H341" t="str">
            <v>M3</v>
          </cell>
          <cell r="I341">
            <v>0.89</v>
          </cell>
          <cell r="J341">
            <v>0.89</v>
          </cell>
          <cell r="K341">
            <v>1.78</v>
          </cell>
          <cell r="L341">
            <v>0.7</v>
          </cell>
          <cell r="M341">
            <v>0.71</v>
          </cell>
          <cell r="N341">
            <v>1.41</v>
          </cell>
          <cell r="O341">
            <v>2181.92</v>
          </cell>
        </row>
        <row r="342">
          <cell r="B342">
            <v>0</v>
          </cell>
          <cell r="C342" t="str">
            <v>6.5.3.13.4</v>
          </cell>
          <cell r="D342" t="str">
            <v>SINAPI</v>
          </cell>
          <cell r="E342">
            <v>72881</v>
          </cell>
          <cell r="F342" t="str">
            <v>Transporte local com caminhão basculante (Bota-fora) - DMT = 8,43 km</v>
          </cell>
          <cell r="G342">
            <v>10388.459999999999</v>
          </cell>
          <cell r="H342" t="str">
            <v>M3XKM</v>
          </cell>
          <cell r="I342">
            <v>0.7</v>
          </cell>
          <cell r="J342">
            <v>0.7</v>
          </cell>
          <cell r="K342">
            <v>1.4</v>
          </cell>
          <cell r="L342">
            <v>0.55000000000000004</v>
          </cell>
          <cell r="M342">
            <v>0.56000000000000005</v>
          </cell>
          <cell r="N342">
            <v>1.1100000000000001</v>
          </cell>
          <cell r="O342">
            <v>14543.84</v>
          </cell>
        </row>
        <row r="343">
          <cell r="B343">
            <v>0</v>
          </cell>
          <cell r="C343" t="str">
            <v>6.5.3.14</v>
          </cell>
          <cell r="D343">
            <v>0</v>
          </cell>
          <cell r="E343">
            <v>0</v>
          </cell>
          <cell r="F343" t="str">
            <v>Recomposição com material de empréstimo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</row>
        <row r="344">
          <cell r="B344">
            <v>0</v>
          </cell>
          <cell r="C344" t="str">
            <v>6.5.3.14.1</v>
          </cell>
          <cell r="D344" t="str">
            <v>SINAPI</v>
          </cell>
          <cell r="E344">
            <v>73576</v>
          </cell>
          <cell r="F344" t="str">
            <v>Escavação de material de empréstimo p/ aterro</v>
          </cell>
          <cell r="G344">
            <v>1277.5899999999999</v>
          </cell>
          <cell r="H344" t="str">
            <v>M3</v>
          </cell>
          <cell r="I344">
            <v>2.5300000000000002</v>
          </cell>
          <cell r="J344">
            <v>2.54</v>
          </cell>
          <cell r="K344">
            <v>5.07</v>
          </cell>
          <cell r="L344">
            <v>2.0099999999999998</v>
          </cell>
          <cell r="M344">
            <v>2.0099999999999998</v>
          </cell>
          <cell r="N344">
            <v>4.0199999999999996</v>
          </cell>
          <cell r="O344">
            <v>6477.38</v>
          </cell>
        </row>
        <row r="345">
          <cell r="B345">
            <v>0</v>
          </cell>
          <cell r="C345" t="str">
            <v>6.5.3.14.2</v>
          </cell>
          <cell r="D345" t="str">
            <v>SINAPI</v>
          </cell>
          <cell r="E345" t="str">
            <v>74010/001</v>
          </cell>
          <cell r="F345" t="str">
            <v>Carga e descarga mecanizada de material de empréstimo</v>
          </cell>
          <cell r="G345">
            <v>1277.5899999999999</v>
          </cell>
          <cell r="H345" t="str">
            <v>M3</v>
          </cell>
          <cell r="I345">
            <v>0.89</v>
          </cell>
          <cell r="J345">
            <v>0.89</v>
          </cell>
          <cell r="K345">
            <v>1.78</v>
          </cell>
          <cell r="L345">
            <v>0.7</v>
          </cell>
          <cell r="M345">
            <v>0.71</v>
          </cell>
          <cell r="N345">
            <v>1.41</v>
          </cell>
          <cell r="O345">
            <v>2274.11</v>
          </cell>
        </row>
        <row r="346">
          <cell r="B346">
            <v>0</v>
          </cell>
          <cell r="C346" t="str">
            <v>6.5.3.14.3</v>
          </cell>
          <cell r="D346" t="str">
            <v>SINAPI</v>
          </cell>
          <cell r="E346">
            <v>72887</v>
          </cell>
          <cell r="F346" t="str">
            <v>Transporte de material de empréstimo p/ aterro (DMT=20km)</v>
          </cell>
          <cell r="G346">
            <v>25551.8</v>
          </cell>
          <cell r="H346" t="str">
            <v>M3XKM</v>
          </cell>
          <cell r="I346">
            <v>0.53</v>
          </cell>
          <cell r="J346">
            <v>0.53</v>
          </cell>
          <cell r="K346">
            <v>1.06</v>
          </cell>
          <cell r="L346">
            <v>0.42</v>
          </cell>
          <cell r="M346">
            <v>0.42</v>
          </cell>
          <cell r="N346">
            <v>0.84</v>
          </cell>
          <cell r="O346">
            <v>27084.91</v>
          </cell>
        </row>
        <row r="347">
          <cell r="B347">
            <v>0</v>
          </cell>
          <cell r="C347" t="str">
            <v>6.5.3.14.4</v>
          </cell>
          <cell r="D347" t="str">
            <v>SINAPI</v>
          </cell>
          <cell r="E347" t="str">
            <v>73964/006</v>
          </cell>
          <cell r="F347" t="str">
            <v>Reaterro de vala com compactação manual</v>
          </cell>
          <cell r="G347">
            <v>1277.5899999999999</v>
          </cell>
          <cell r="H347" t="str">
            <v>M3</v>
          </cell>
          <cell r="I347">
            <v>22.519999999999996</v>
          </cell>
          <cell r="J347">
            <v>22.53</v>
          </cell>
          <cell r="K347">
            <v>45.05</v>
          </cell>
          <cell r="L347">
            <v>17.839999999999996</v>
          </cell>
          <cell r="M347">
            <v>17.850000000000001</v>
          </cell>
          <cell r="N347">
            <v>35.69</v>
          </cell>
          <cell r="O347">
            <v>57555.43</v>
          </cell>
        </row>
        <row r="348">
          <cell r="B348">
            <v>0</v>
          </cell>
          <cell r="C348" t="str">
            <v>6.5.3.14.5</v>
          </cell>
          <cell r="D348" t="str">
            <v>Composição</v>
          </cell>
          <cell r="E348" t="str">
            <v>MAI-002T</v>
          </cell>
          <cell r="F348" t="str">
            <v>Passeio em concreto 20 MPa, esp. 5 cm, lastro de brita 10 cm, junta serrada com polimento - Incluso transporte</v>
          </cell>
          <cell r="G348">
            <v>481.34</v>
          </cell>
          <cell r="H348" t="str">
            <v>M2</v>
          </cell>
          <cell r="I348">
            <v>28.43</v>
          </cell>
          <cell r="J348">
            <v>28.43</v>
          </cell>
          <cell r="K348">
            <v>56.86</v>
          </cell>
          <cell r="L348">
            <v>22.523999999999997</v>
          </cell>
          <cell r="M348">
            <v>22.52</v>
          </cell>
          <cell r="N348">
            <v>45.043999999999997</v>
          </cell>
          <cell r="O348">
            <v>27368.99</v>
          </cell>
        </row>
        <row r="349">
          <cell r="B349">
            <v>0</v>
          </cell>
          <cell r="C349" t="str">
            <v>6.6</v>
          </cell>
          <cell r="D349">
            <v>0</v>
          </cell>
          <cell r="E349">
            <v>0</v>
          </cell>
          <cell r="F349" t="str">
            <v>INTERVEÇÕES PONTUAIS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</row>
        <row r="350">
          <cell r="B350">
            <v>0</v>
          </cell>
          <cell r="C350" t="str">
            <v>6.6.1</v>
          </cell>
          <cell r="D350">
            <v>0</v>
          </cell>
          <cell r="E350">
            <v>0</v>
          </cell>
          <cell r="F350" t="str">
            <v>SUBSTITUIÇÕES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</row>
        <row r="351">
          <cell r="B351">
            <v>0</v>
          </cell>
          <cell r="C351" t="str">
            <v>6.6.1.1</v>
          </cell>
          <cell r="D351" t="str">
            <v>Composição</v>
          </cell>
          <cell r="E351" t="str">
            <v>FEV-002</v>
          </cell>
          <cell r="F351" t="str">
            <v>Remoção de boca de lobo</v>
          </cell>
          <cell r="G351">
            <v>15</v>
          </cell>
          <cell r="H351" t="str">
            <v>UN</v>
          </cell>
          <cell r="I351">
            <v>66.62</v>
          </cell>
          <cell r="J351">
            <v>66.62</v>
          </cell>
          <cell r="K351">
            <v>133.24</v>
          </cell>
          <cell r="L351">
            <v>52.77488000000001</v>
          </cell>
          <cell r="M351">
            <v>52.78</v>
          </cell>
          <cell r="N351">
            <v>105.55488000000001</v>
          </cell>
          <cell r="O351">
            <v>1998.6</v>
          </cell>
        </row>
        <row r="352">
          <cell r="B352">
            <v>0</v>
          </cell>
          <cell r="C352" t="str">
            <v>6.6.1.2</v>
          </cell>
          <cell r="D352" t="str">
            <v>SINAPI</v>
          </cell>
          <cell r="E352">
            <v>83659</v>
          </cell>
          <cell r="F352" t="str">
            <v>Boca de lobo em alvenaria tijolo maciço, revest. c/ argamassa de cimento:areia 1:3, sobre lastro de concreto 10cm e tampa de concreto armado</v>
          </cell>
          <cell r="G352">
            <v>15</v>
          </cell>
          <cell r="H352" t="str">
            <v>UN</v>
          </cell>
          <cell r="I352">
            <v>380.43</v>
          </cell>
          <cell r="J352">
            <v>380.43</v>
          </cell>
          <cell r="K352">
            <v>760.86</v>
          </cell>
          <cell r="L352">
            <v>301.38</v>
          </cell>
          <cell r="M352">
            <v>301.38</v>
          </cell>
          <cell r="N352">
            <v>602.76</v>
          </cell>
          <cell r="O352">
            <v>11412.9</v>
          </cell>
        </row>
        <row r="353">
          <cell r="B353">
            <v>0</v>
          </cell>
          <cell r="C353" t="str">
            <v>6.6.1.3</v>
          </cell>
          <cell r="D353" t="str">
            <v>Composição</v>
          </cell>
          <cell r="E353" t="str">
            <v>FEV-003</v>
          </cell>
          <cell r="F353" t="str">
            <v>Remoção de caixa de inspeção</v>
          </cell>
          <cell r="G353">
            <v>7</v>
          </cell>
          <cell r="H353" t="str">
            <v>UN</v>
          </cell>
          <cell r="I353">
            <v>84.15</v>
          </cell>
          <cell r="J353">
            <v>84.16</v>
          </cell>
          <cell r="K353">
            <v>168.31</v>
          </cell>
          <cell r="L353">
            <v>66.662480000000002</v>
          </cell>
          <cell r="M353">
            <v>66.67</v>
          </cell>
          <cell r="N353">
            <v>133.33248</v>
          </cell>
          <cell r="O353">
            <v>1178.17</v>
          </cell>
        </row>
        <row r="354">
          <cell r="B354">
            <v>0</v>
          </cell>
          <cell r="C354" t="str">
            <v>6.6.1.4</v>
          </cell>
          <cell r="D354" t="str">
            <v>DAER</v>
          </cell>
          <cell r="E354">
            <v>2300</v>
          </cell>
          <cell r="F354" t="str">
            <v>Caixa de Inspeção Nova</v>
          </cell>
          <cell r="G354">
            <v>7</v>
          </cell>
          <cell r="H354" t="str">
            <v>UN</v>
          </cell>
          <cell r="I354">
            <v>510.93</v>
          </cell>
          <cell r="J354">
            <v>510.93</v>
          </cell>
          <cell r="K354">
            <v>1021.86</v>
          </cell>
          <cell r="L354">
            <v>404.76</v>
          </cell>
          <cell r="M354">
            <v>404.76</v>
          </cell>
          <cell r="N354">
            <v>809.52</v>
          </cell>
          <cell r="O354">
            <v>7153.02</v>
          </cell>
        </row>
        <row r="355">
          <cell r="B355">
            <v>0</v>
          </cell>
          <cell r="C355" t="str">
            <v>6.6.1.5</v>
          </cell>
          <cell r="D355" t="str">
            <v>SINAPI</v>
          </cell>
          <cell r="E355">
            <v>6171</v>
          </cell>
          <cell r="F355" t="str">
            <v>Substituição de tampa de boca de lobo</v>
          </cell>
          <cell r="G355">
            <v>38</v>
          </cell>
          <cell r="H355" t="str">
            <v>UN</v>
          </cell>
          <cell r="I355">
            <v>11.46</v>
          </cell>
          <cell r="J355">
            <v>11.46</v>
          </cell>
          <cell r="K355">
            <v>22.92</v>
          </cell>
          <cell r="L355">
            <v>9.08</v>
          </cell>
          <cell r="M355">
            <v>9.08</v>
          </cell>
          <cell r="N355">
            <v>18.16</v>
          </cell>
          <cell r="O355">
            <v>870.96</v>
          </cell>
        </row>
        <row r="356">
          <cell r="B356">
            <v>0</v>
          </cell>
          <cell r="C356" t="str">
            <v>6.6.2</v>
          </cell>
          <cell r="D356">
            <v>0</v>
          </cell>
          <cell r="E356">
            <v>0</v>
          </cell>
          <cell r="F356" t="str">
            <v>IMPLANTAÇÕES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</row>
        <row r="357">
          <cell r="B357">
            <v>0</v>
          </cell>
          <cell r="C357" t="str">
            <v>6.6.2.1</v>
          </cell>
          <cell r="D357" t="str">
            <v>SINAPI</v>
          </cell>
          <cell r="E357">
            <v>83659</v>
          </cell>
          <cell r="F357" t="str">
            <v>Boca de lobo em alvenaria tijolo maciço, revest. c/ argamassa de cimento:areia 1:3, sobre lastro de concreto 10cm e tampa de concreto armado</v>
          </cell>
          <cell r="G357">
            <v>11</v>
          </cell>
          <cell r="H357" t="str">
            <v>UN</v>
          </cell>
          <cell r="I357">
            <v>380.43</v>
          </cell>
          <cell r="J357">
            <v>380.43</v>
          </cell>
          <cell r="K357">
            <v>760.86</v>
          </cell>
          <cell r="L357">
            <v>301.38</v>
          </cell>
          <cell r="M357">
            <v>301.38</v>
          </cell>
          <cell r="N357">
            <v>602.76</v>
          </cell>
          <cell r="O357">
            <v>8369.4599999999991</v>
          </cell>
        </row>
        <row r="358">
          <cell r="B358">
            <v>0</v>
          </cell>
          <cell r="C358" t="str">
            <v>6.6.2.2</v>
          </cell>
          <cell r="D358" t="str">
            <v>DAER</v>
          </cell>
          <cell r="E358">
            <v>2300</v>
          </cell>
          <cell r="F358" t="str">
            <v>Caixa de Inspeção</v>
          </cell>
          <cell r="G358">
            <v>14</v>
          </cell>
          <cell r="H358" t="str">
            <v>UN</v>
          </cell>
          <cell r="I358">
            <v>510.93</v>
          </cell>
          <cell r="J358">
            <v>510.93</v>
          </cell>
          <cell r="K358">
            <v>1021.86</v>
          </cell>
          <cell r="L358">
            <v>404.76</v>
          </cell>
          <cell r="M358">
            <v>404.76</v>
          </cell>
          <cell r="N358">
            <v>809.52</v>
          </cell>
          <cell r="O358">
            <v>14306.04</v>
          </cell>
        </row>
        <row r="359">
          <cell r="B359">
            <v>0</v>
          </cell>
          <cell r="C359" t="str">
            <v>6.6.2.3</v>
          </cell>
          <cell r="D359" t="str">
            <v>SINAPI</v>
          </cell>
          <cell r="E359" t="str">
            <v>INS_7750</v>
          </cell>
          <cell r="F359" t="str">
            <v>Tubo concreto armado p/ rede pluvial DN 800mm</v>
          </cell>
          <cell r="G359">
            <v>157.60000000000002</v>
          </cell>
          <cell r="H359" t="str">
            <v>M</v>
          </cell>
          <cell r="I359">
            <v>103.96999999999998</v>
          </cell>
          <cell r="J359">
            <v>103.98</v>
          </cell>
          <cell r="K359">
            <v>207.95</v>
          </cell>
          <cell r="L359">
            <v>82.37</v>
          </cell>
          <cell r="M359">
            <v>82.37</v>
          </cell>
          <cell r="N359">
            <v>164.74</v>
          </cell>
          <cell r="O359">
            <v>32772.92</v>
          </cell>
        </row>
        <row r="360">
          <cell r="B360">
            <v>0</v>
          </cell>
          <cell r="C360" t="str">
            <v>6.6.2.4</v>
          </cell>
          <cell r="D360" t="str">
            <v>SINAPI</v>
          </cell>
          <cell r="E360">
            <v>73720</v>
          </cell>
          <cell r="F360" t="str">
            <v>ASSENTAMENTO DE TUBOS DE CONCRETO DIAMETRO = 800MM, SIMPLES OU ARMADO JUNTA EM ARGAMASSA 1:3 CIMENTO:AREIA</v>
          </cell>
          <cell r="G360">
            <v>157.60000000000002</v>
          </cell>
          <cell r="H360" t="str">
            <v>M</v>
          </cell>
          <cell r="I360">
            <v>49.79</v>
          </cell>
          <cell r="J360">
            <v>49.79</v>
          </cell>
          <cell r="K360">
            <v>99.58</v>
          </cell>
          <cell r="L360">
            <v>39.44</v>
          </cell>
          <cell r="M360">
            <v>39.450000000000003</v>
          </cell>
          <cell r="N360">
            <v>78.89</v>
          </cell>
          <cell r="O360">
            <v>15693.81</v>
          </cell>
        </row>
        <row r="361">
          <cell r="B361">
            <v>0</v>
          </cell>
          <cell r="C361" t="str">
            <v>6.6.2.5</v>
          </cell>
          <cell r="D361" t="str">
            <v>SINAPI</v>
          </cell>
          <cell r="E361">
            <v>5622</v>
          </cell>
          <cell r="F361" t="str">
            <v xml:space="preserve">REGULARIZACAO E COMPACTACAO MANUAL DE TERRENO COM SOQUETE </v>
          </cell>
          <cell r="G361">
            <v>126.08000000000003</v>
          </cell>
          <cell r="H361" t="str">
            <v>M2</v>
          </cell>
          <cell r="I361">
            <v>2.4700000000000002</v>
          </cell>
          <cell r="J361">
            <v>2.48</v>
          </cell>
          <cell r="K361">
            <v>4.95</v>
          </cell>
          <cell r="L361">
            <v>1.96</v>
          </cell>
          <cell r="M361">
            <v>1.96</v>
          </cell>
          <cell r="N361">
            <v>3.92</v>
          </cell>
          <cell r="O361">
            <v>624.1</v>
          </cell>
        </row>
        <row r="362">
          <cell r="B362">
            <v>0</v>
          </cell>
          <cell r="C362" t="str">
            <v>6.6.2.6</v>
          </cell>
          <cell r="D362" t="str">
            <v>SINAPI</v>
          </cell>
          <cell r="E362">
            <v>73692</v>
          </cell>
          <cell r="F362" t="str">
            <v xml:space="preserve">LASTRO DE AREIA MEDIA </v>
          </cell>
          <cell r="G362">
            <v>6.3</v>
          </cell>
          <cell r="H362" t="str">
            <v>M3</v>
          </cell>
          <cell r="I362">
            <v>56.750000000000007</v>
          </cell>
          <cell r="J362">
            <v>56.76</v>
          </cell>
          <cell r="K362">
            <v>113.51</v>
          </cell>
          <cell r="L362">
            <v>44.96</v>
          </cell>
          <cell r="M362">
            <v>44.96</v>
          </cell>
          <cell r="N362">
            <v>89.92</v>
          </cell>
          <cell r="O362">
            <v>715.11</v>
          </cell>
        </row>
        <row r="363">
          <cell r="B363">
            <v>0</v>
          </cell>
          <cell r="C363" t="str">
            <v>6.6.2.7</v>
          </cell>
          <cell r="D363" t="str">
            <v>SINAPI</v>
          </cell>
          <cell r="E363">
            <v>72887</v>
          </cell>
          <cell r="F363" t="str">
            <v>Transporte (frete) de areia para lastro, excl. areia - DMT = 9,8km</v>
          </cell>
          <cell r="G363">
            <v>61.74</v>
          </cell>
          <cell r="H363" t="str">
            <v>M3XKM</v>
          </cell>
          <cell r="I363">
            <v>0.53</v>
          </cell>
          <cell r="J363">
            <v>0.53</v>
          </cell>
          <cell r="K363">
            <v>1.06</v>
          </cell>
          <cell r="L363">
            <v>0.42</v>
          </cell>
          <cell r="M363">
            <v>0.42</v>
          </cell>
          <cell r="N363">
            <v>0.84</v>
          </cell>
          <cell r="O363">
            <v>65.44</v>
          </cell>
        </row>
        <row r="364">
          <cell r="B364">
            <v>0</v>
          </cell>
          <cell r="C364" t="str">
            <v>6.6.2.8</v>
          </cell>
          <cell r="D364">
            <v>0</v>
          </cell>
          <cell r="E364">
            <v>0</v>
          </cell>
          <cell r="F364" t="str">
            <v>Escavação Mecânica de Valas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</row>
        <row r="365">
          <cell r="B365">
            <v>0</v>
          </cell>
          <cell r="C365" t="str">
            <v>6.6.2.8.1</v>
          </cell>
          <cell r="D365" t="str">
            <v>SINAPI</v>
          </cell>
          <cell r="E365">
            <v>73576</v>
          </cell>
          <cell r="F365" t="str">
            <v>Escacv. Mec. (escav. Hidr.) Vala Escor. Prof=1,5 à 3,0m Mat 1a. cat.</v>
          </cell>
          <cell r="G365">
            <v>406.72000000000014</v>
          </cell>
          <cell r="H365" t="str">
            <v>M3</v>
          </cell>
          <cell r="I365">
            <v>2.5300000000000002</v>
          </cell>
          <cell r="J365">
            <v>2.54</v>
          </cell>
          <cell r="K365">
            <v>5.07</v>
          </cell>
          <cell r="L365">
            <v>2.0099999999999998</v>
          </cell>
          <cell r="M365">
            <v>2.0099999999999998</v>
          </cell>
          <cell r="N365">
            <v>4.0199999999999996</v>
          </cell>
          <cell r="O365">
            <v>2062.0700000000002</v>
          </cell>
        </row>
        <row r="366">
          <cell r="B366">
            <v>0</v>
          </cell>
          <cell r="C366" t="str">
            <v>6.6.2.8.2</v>
          </cell>
          <cell r="D366" t="str">
            <v>SINAPI</v>
          </cell>
          <cell r="E366">
            <v>83867</v>
          </cell>
          <cell r="F366" t="str">
            <v>Escoramento de valas descontínuo</v>
          </cell>
          <cell r="G366">
            <v>630.40000000000009</v>
          </cell>
          <cell r="H366" t="str">
            <v>M2</v>
          </cell>
          <cell r="I366">
            <v>22.060000000000002</v>
          </cell>
          <cell r="J366">
            <v>22.07</v>
          </cell>
          <cell r="K366">
            <v>44.13</v>
          </cell>
          <cell r="L366">
            <v>17.48</v>
          </cell>
          <cell r="M366">
            <v>17.48</v>
          </cell>
          <cell r="N366">
            <v>34.96</v>
          </cell>
          <cell r="O366">
            <v>27819.55</v>
          </cell>
        </row>
        <row r="367">
          <cell r="B367">
            <v>0</v>
          </cell>
          <cell r="C367" t="str">
            <v>6.6.2.8.3</v>
          </cell>
          <cell r="D367" t="str">
            <v>SINAPI</v>
          </cell>
          <cell r="E367" t="str">
            <v>74010/001</v>
          </cell>
          <cell r="F367" t="str">
            <v>Carga e descarga mecanizada de solo escavado</v>
          </cell>
          <cell r="G367">
            <v>406.72000000000014</v>
          </cell>
          <cell r="H367" t="str">
            <v>M3</v>
          </cell>
          <cell r="I367">
            <v>0.89</v>
          </cell>
          <cell r="J367">
            <v>0.89</v>
          </cell>
          <cell r="K367">
            <v>1.78</v>
          </cell>
          <cell r="L367">
            <v>0.7</v>
          </cell>
          <cell r="M367">
            <v>0.71</v>
          </cell>
          <cell r="N367">
            <v>1.41</v>
          </cell>
          <cell r="O367">
            <v>723.96</v>
          </cell>
        </row>
        <row r="368">
          <cell r="B368">
            <v>0</v>
          </cell>
          <cell r="C368" t="str">
            <v>6.6.2.8.4</v>
          </cell>
          <cell r="D368" t="str">
            <v>SINAPI</v>
          </cell>
          <cell r="E368">
            <v>72881</v>
          </cell>
          <cell r="F368" t="str">
            <v>Transporte local com caminhão basculante (Bota-fora) - DMT = 8,43km</v>
          </cell>
          <cell r="G368">
            <v>3428.65</v>
          </cell>
          <cell r="H368" t="str">
            <v>M3XKM</v>
          </cell>
          <cell r="I368">
            <v>0.7</v>
          </cell>
          <cell r="J368">
            <v>0.7</v>
          </cell>
          <cell r="K368">
            <v>1.4</v>
          </cell>
          <cell r="L368">
            <v>0.55000000000000004</v>
          </cell>
          <cell r="M368">
            <v>0.56000000000000005</v>
          </cell>
          <cell r="N368">
            <v>1.1100000000000001</v>
          </cell>
          <cell r="O368">
            <v>4800.1099999999997</v>
          </cell>
        </row>
        <row r="369">
          <cell r="B369">
            <v>0</v>
          </cell>
          <cell r="C369" t="str">
            <v>6.6.2.9</v>
          </cell>
          <cell r="D369">
            <v>0</v>
          </cell>
          <cell r="E369">
            <v>0</v>
          </cell>
          <cell r="F369" t="str">
            <v>Recomposição com material de empréstimo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</row>
        <row r="370">
          <cell r="B370">
            <v>0</v>
          </cell>
          <cell r="C370" t="str">
            <v>6.6.2.9.1</v>
          </cell>
          <cell r="D370" t="str">
            <v>SINAPI</v>
          </cell>
          <cell r="E370">
            <v>73576</v>
          </cell>
          <cell r="F370" t="str">
            <v>Escavação de material de empréstimo p/ aterro</v>
          </cell>
          <cell r="G370">
            <v>401.37</v>
          </cell>
          <cell r="H370" t="str">
            <v>M3</v>
          </cell>
          <cell r="I370">
            <v>2.5300000000000002</v>
          </cell>
          <cell r="J370">
            <v>2.54</v>
          </cell>
          <cell r="K370">
            <v>5.07</v>
          </cell>
          <cell r="L370">
            <v>2.0099999999999998</v>
          </cell>
          <cell r="M370">
            <v>2.0099999999999998</v>
          </cell>
          <cell r="N370">
            <v>4.0199999999999996</v>
          </cell>
          <cell r="O370">
            <v>2034.95</v>
          </cell>
        </row>
        <row r="371">
          <cell r="B371">
            <v>0</v>
          </cell>
          <cell r="C371" t="str">
            <v>6.6.2.9.2</v>
          </cell>
          <cell r="D371" t="str">
            <v>SINAPI</v>
          </cell>
          <cell r="E371" t="str">
            <v>74010/001</v>
          </cell>
          <cell r="F371" t="str">
            <v>Carga e descarga mecanizada de material de empréstimo</v>
          </cell>
          <cell r="G371">
            <v>401.37</v>
          </cell>
          <cell r="H371" t="str">
            <v>M3</v>
          </cell>
          <cell r="I371">
            <v>0.89</v>
          </cell>
          <cell r="J371">
            <v>0.89</v>
          </cell>
          <cell r="K371">
            <v>1.78</v>
          </cell>
          <cell r="L371">
            <v>0.7</v>
          </cell>
          <cell r="M371">
            <v>0.71</v>
          </cell>
          <cell r="N371">
            <v>1.41</v>
          </cell>
          <cell r="O371">
            <v>714.44</v>
          </cell>
        </row>
        <row r="372">
          <cell r="B372">
            <v>0</v>
          </cell>
          <cell r="C372" t="str">
            <v>6.6.2.9.3</v>
          </cell>
          <cell r="D372" t="str">
            <v>SINAPI</v>
          </cell>
          <cell r="E372">
            <v>72887</v>
          </cell>
          <cell r="F372" t="str">
            <v>Transporte de material de empréstimo p/ aterro (DMT=20km)</v>
          </cell>
          <cell r="G372">
            <v>8027.4</v>
          </cell>
          <cell r="H372" t="str">
            <v>M3XKM</v>
          </cell>
          <cell r="I372">
            <v>0.53</v>
          </cell>
          <cell r="J372">
            <v>0.53</v>
          </cell>
          <cell r="K372">
            <v>1.06</v>
          </cell>
          <cell r="L372">
            <v>0.42</v>
          </cell>
          <cell r="M372">
            <v>0.42</v>
          </cell>
          <cell r="N372">
            <v>0.84</v>
          </cell>
          <cell r="O372">
            <v>8509.0400000000009</v>
          </cell>
        </row>
        <row r="373">
          <cell r="B373">
            <v>0</v>
          </cell>
          <cell r="C373" t="str">
            <v>6.6.2.9.4</v>
          </cell>
          <cell r="D373" t="str">
            <v>SINAPI</v>
          </cell>
          <cell r="E373" t="str">
            <v>73964/006</v>
          </cell>
          <cell r="F373" t="str">
            <v>Reaterro de vala com compactação manual</v>
          </cell>
          <cell r="G373">
            <v>401.37</v>
          </cell>
          <cell r="H373" t="str">
            <v>M3</v>
          </cell>
          <cell r="I373">
            <v>22.519999999999996</v>
          </cell>
          <cell r="J373">
            <v>22.53</v>
          </cell>
          <cell r="K373">
            <v>45.05</v>
          </cell>
          <cell r="L373">
            <v>17.839999999999996</v>
          </cell>
          <cell r="M373">
            <v>17.850000000000001</v>
          </cell>
          <cell r="N373">
            <v>35.69</v>
          </cell>
          <cell r="O373">
            <v>18081.72</v>
          </cell>
        </row>
        <row r="374">
          <cell r="B374">
            <v>0</v>
          </cell>
          <cell r="C374" t="str">
            <v>6.6.2.9.5</v>
          </cell>
          <cell r="D374" t="str">
            <v>Composição</v>
          </cell>
          <cell r="E374" t="str">
            <v>MAI-002T</v>
          </cell>
          <cell r="F374" t="str">
            <v>Passeio em concreto 20 MPa, esp. 5 cm, lastro de brita 10 cm, junta serrada com polimento - Incluso transporte</v>
          </cell>
          <cell r="G374">
            <v>143.02000000000001</v>
          </cell>
          <cell r="H374" t="str">
            <v>M2</v>
          </cell>
          <cell r="I374">
            <v>28.43</v>
          </cell>
          <cell r="J374">
            <v>28.43</v>
          </cell>
          <cell r="K374">
            <v>56.86</v>
          </cell>
          <cell r="L374">
            <v>22.523999999999997</v>
          </cell>
          <cell r="M374">
            <v>22.52</v>
          </cell>
          <cell r="N374">
            <v>45.043999999999997</v>
          </cell>
          <cell r="O374">
            <v>8132.12</v>
          </cell>
        </row>
        <row r="375">
          <cell r="B375">
            <v>0</v>
          </cell>
          <cell r="C375" t="str">
            <v>6.6.2.9.6</v>
          </cell>
          <cell r="D375" t="str">
            <v>SINAPI</v>
          </cell>
          <cell r="E375">
            <v>72965</v>
          </cell>
          <cell r="F375" t="str">
            <v>Reposição do pavimento (CBUQ sobre base granular)</v>
          </cell>
          <cell r="G375">
            <v>16.21</v>
          </cell>
          <cell r="H375" t="str">
            <v>T</v>
          </cell>
          <cell r="I375">
            <v>111.49000000000001</v>
          </cell>
          <cell r="J375">
            <v>111.5</v>
          </cell>
          <cell r="K375">
            <v>222.99</v>
          </cell>
          <cell r="L375">
            <v>88.320000000000007</v>
          </cell>
          <cell r="M375">
            <v>88.33</v>
          </cell>
          <cell r="N375">
            <v>176.65</v>
          </cell>
          <cell r="O375">
            <v>3614.67</v>
          </cell>
        </row>
        <row r="376">
          <cell r="B376">
            <v>0</v>
          </cell>
          <cell r="C376" t="str">
            <v>6.6.2.9.7</v>
          </cell>
          <cell r="D376" t="str">
            <v>Instrução de Serviço DNIT</v>
          </cell>
          <cell r="E376" t="str">
            <v>IS-02-2011 (Q)</v>
          </cell>
          <cell r="F376" t="str">
            <v>Transporte de material betuminoso à Quente (CAP 50/70) - DMT 270km</v>
          </cell>
          <cell r="G376">
            <v>0.97</v>
          </cell>
          <cell r="H376" t="str">
            <v>T</v>
          </cell>
          <cell r="I376">
            <v>91.189999999999984</v>
          </cell>
          <cell r="J376">
            <v>91.2</v>
          </cell>
          <cell r="K376">
            <v>182.39</v>
          </cell>
          <cell r="L376">
            <v>72.240000000000009</v>
          </cell>
          <cell r="M376">
            <v>72.25</v>
          </cell>
          <cell r="N376">
            <v>144.49</v>
          </cell>
          <cell r="O376">
            <v>176.92</v>
          </cell>
        </row>
        <row r="377">
          <cell r="B377">
            <v>0</v>
          </cell>
          <cell r="C377" t="str">
            <v>6.6.2.9.8</v>
          </cell>
          <cell r="D377" t="str">
            <v>SINAPI</v>
          </cell>
          <cell r="E377">
            <v>83357</v>
          </cell>
          <cell r="F377" t="str">
            <v>Transporte local de massa asfáltica - pavimentação urbana - DMT=23Km</v>
          </cell>
          <cell r="G377">
            <v>155.25</v>
          </cell>
          <cell r="H377" t="str">
            <v>M3XKM</v>
          </cell>
          <cell r="I377">
            <v>0.48</v>
          </cell>
          <cell r="J377">
            <v>0.49</v>
          </cell>
          <cell r="K377">
            <v>0.97</v>
          </cell>
          <cell r="L377">
            <v>0.38</v>
          </cell>
          <cell r="M377">
            <v>0.39</v>
          </cell>
          <cell r="N377">
            <v>0.77</v>
          </cell>
          <cell r="O377">
            <v>150.59</v>
          </cell>
        </row>
        <row r="378">
          <cell r="B378">
            <v>0</v>
          </cell>
          <cell r="C378" t="str">
            <v>6.6.2.9.9</v>
          </cell>
          <cell r="D378" t="str">
            <v>SINAPI</v>
          </cell>
          <cell r="E378">
            <v>88548</v>
          </cell>
          <cell r="F378" t="str">
            <v xml:space="preserve">Dragagem do canal, com escavadeira </v>
          </cell>
          <cell r="G378">
            <v>1472.17</v>
          </cell>
          <cell r="H378" t="str">
            <v>M3</v>
          </cell>
          <cell r="I378">
            <v>21.24</v>
          </cell>
          <cell r="J378">
            <v>21.24</v>
          </cell>
          <cell r="K378">
            <v>42.48</v>
          </cell>
          <cell r="L378">
            <v>16.82</v>
          </cell>
          <cell r="M378">
            <v>16.829999999999998</v>
          </cell>
          <cell r="N378">
            <v>33.65</v>
          </cell>
          <cell r="O378">
            <v>62537.78</v>
          </cell>
        </row>
        <row r="379">
          <cell r="B379">
            <v>0</v>
          </cell>
          <cell r="C379" t="str">
            <v>6.6.2.9.10</v>
          </cell>
          <cell r="D379" t="str">
            <v>SINAPI</v>
          </cell>
          <cell r="E379" t="str">
            <v>74010/001</v>
          </cell>
          <cell r="F379" t="str">
            <v xml:space="preserve">Carga e descarga mecanizada de solo utilizando caminhão basculante e pa carregadeira sobre pneus </v>
          </cell>
          <cell r="G379">
            <v>2024.5</v>
          </cell>
          <cell r="H379" t="str">
            <v>M3</v>
          </cell>
          <cell r="I379">
            <v>0.89</v>
          </cell>
          <cell r="J379">
            <v>0.89</v>
          </cell>
          <cell r="K379">
            <v>1.78</v>
          </cell>
          <cell r="L379">
            <v>0.7</v>
          </cell>
          <cell r="M379">
            <v>0.71</v>
          </cell>
          <cell r="N379">
            <v>1.41</v>
          </cell>
          <cell r="O379">
            <v>3603.61</v>
          </cell>
        </row>
        <row r="380">
          <cell r="B380">
            <v>0</v>
          </cell>
          <cell r="C380" t="str">
            <v>6.6.2.9.11</v>
          </cell>
          <cell r="D380" t="str">
            <v>SINAPI</v>
          </cell>
          <cell r="E380">
            <v>72881</v>
          </cell>
          <cell r="F380" t="str">
            <v>Transporte local com caminhão basculante</v>
          </cell>
          <cell r="G380">
            <v>46563.5</v>
          </cell>
          <cell r="H380" t="str">
            <v>M3XKM</v>
          </cell>
          <cell r="I380">
            <v>0.7</v>
          </cell>
          <cell r="J380">
            <v>0.7</v>
          </cell>
          <cell r="K380">
            <v>1.4</v>
          </cell>
          <cell r="L380">
            <v>0.55000000000000004</v>
          </cell>
          <cell r="M380">
            <v>0.56000000000000005</v>
          </cell>
          <cell r="N380">
            <v>1.1100000000000001</v>
          </cell>
          <cell r="O380">
            <v>65188.9</v>
          </cell>
        </row>
        <row r="381">
          <cell r="B381">
            <v>0</v>
          </cell>
          <cell r="C381" t="str">
            <v>6.6.2.9.12</v>
          </cell>
          <cell r="D381" t="str">
            <v xml:space="preserve"> DAER </v>
          </cell>
          <cell r="E381">
            <v>2514</v>
          </cell>
          <cell r="F381" t="str">
            <v>Limpeza e Desobstrução de Tubulação</v>
          </cell>
          <cell r="G381">
            <v>2230.44</v>
          </cell>
          <cell r="H381" t="str">
            <v>M</v>
          </cell>
          <cell r="I381">
            <v>13.590000000000002</v>
          </cell>
          <cell r="J381">
            <v>13.6</v>
          </cell>
          <cell r="K381">
            <v>27.19</v>
          </cell>
          <cell r="L381">
            <v>10.77</v>
          </cell>
          <cell r="M381">
            <v>10.77</v>
          </cell>
          <cell r="N381">
            <v>21.54</v>
          </cell>
          <cell r="O381">
            <v>60645.66</v>
          </cell>
        </row>
        <row r="382">
          <cell r="B382">
            <v>0</v>
          </cell>
          <cell r="C382" t="str">
            <v>6.6.2.9.13</v>
          </cell>
          <cell r="D382" t="str">
            <v>DAER</v>
          </cell>
          <cell r="E382">
            <v>9213</v>
          </cell>
          <cell r="F382" t="str">
            <v>Limpeza e Desobstrução de Caixas Coletoras</v>
          </cell>
          <cell r="G382">
            <v>476</v>
          </cell>
          <cell r="H382" t="str">
            <v>UN</v>
          </cell>
          <cell r="I382">
            <v>13.590000000000002</v>
          </cell>
          <cell r="J382">
            <v>13.6</v>
          </cell>
          <cell r="K382">
            <v>27.19</v>
          </cell>
          <cell r="L382">
            <v>10.77</v>
          </cell>
          <cell r="M382">
            <v>10.77</v>
          </cell>
          <cell r="N382">
            <v>21.54</v>
          </cell>
          <cell r="O382">
            <v>12942.44</v>
          </cell>
        </row>
        <row r="383">
          <cell r="B383">
            <v>0</v>
          </cell>
          <cell r="C383" t="str">
            <v>6.5.3</v>
          </cell>
          <cell r="D383">
            <v>0</v>
          </cell>
          <cell r="E383">
            <v>0</v>
          </cell>
          <cell r="F383" t="str">
            <v>Reparo/Conserto em ramal de água e esgoto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</row>
        <row r="384">
          <cell r="B384">
            <v>0</v>
          </cell>
          <cell r="C384" t="str">
            <v>6.5.3.1</v>
          </cell>
          <cell r="D384" t="str">
            <v>SINAPI</v>
          </cell>
          <cell r="E384" t="str">
            <v>74253/001</v>
          </cell>
          <cell r="F384" t="str">
            <v>Reparo/Conserto em ramal de água danificado durante a obra</v>
          </cell>
          <cell r="G384">
            <v>623</v>
          </cell>
          <cell r="H384" t="str">
            <v>M</v>
          </cell>
          <cell r="I384">
            <v>11.129999999999999</v>
          </cell>
          <cell r="J384">
            <v>11.14</v>
          </cell>
          <cell r="K384">
            <v>22.27</v>
          </cell>
          <cell r="L384">
            <v>8.82</v>
          </cell>
          <cell r="M384">
            <v>8.82</v>
          </cell>
          <cell r="N384">
            <v>17.64</v>
          </cell>
          <cell r="O384">
            <v>13874.21</v>
          </cell>
        </row>
        <row r="385">
          <cell r="B385">
            <v>0</v>
          </cell>
          <cell r="C385" t="str">
            <v>6.5.3.2</v>
          </cell>
          <cell r="D385" t="str">
            <v>SINAPI</v>
          </cell>
          <cell r="E385" t="str">
            <v>73784/001</v>
          </cell>
          <cell r="F385" t="str">
            <v>Reparo/Conserto em ramal de esgoto danificado durante a obra</v>
          </cell>
          <cell r="G385">
            <v>62</v>
          </cell>
          <cell r="H385" t="str">
            <v>UN</v>
          </cell>
          <cell r="I385">
            <v>478.44</v>
          </cell>
          <cell r="J385">
            <v>478.45</v>
          </cell>
          <cell r="K385">
            <v>956.89</v>
          </cell>
          <cell r="L385">
            <v>379.02</v>
          </cell>
          <cell r="M385">
            <v>379.03</v>
          </cell>
          <cell r="N385">
            <v>758.05</v>
          </cell>
          <cell r="O385">
            <v>59327.18</v>
          </cell>
        </row>
        <row r="386"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F386" t="str">
            <v>Subtotal de Drenagem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4255022.25</v>
          </cell>
        </row>
        <row r="387">
          <cell r="B387">
            <v>0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</row>
        <row r="388">
          <cell r="B388" t="str">
            <v>C.7</v>
          </cell>
          <cell r="C388">
            <v>0</v>
          </cell>
          <cell r="D388">
            <v>0</v>
          </cell>
          <cell r="E388">
            <v>0</v>
          </cell>
          <cell r="F388" t="str">
            <v>SINALIZAÇÃO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</row>
        <row r="389">
          <cell r="B389">
            <v>0</v>
          </cell>
          <cell r="C389" t="str">
            <v>7.1</v>
          </cell>
          <cell r="D389">
            <v>0</v>
          </cell>
          <cell r="E389">
            <v>0</v>
          </cell>
          <cell r="F389" t="str">
            <v>Sinalização de Obra (Reaprov. de 50% do material de obra)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</row>
        <row r="390">
          <cell r="B390">
            <v>0</v>
          </cell>
          <cell r="C390" t="str">
            <v>7.1.1</v>
          </cell>
          <cell r="D390" t="str">
            <v xml:space="preserve"> DAER </v>
          </cell>
          <cell r="E390">
            <v>7263</v>
          </cell>
          <cell r="F390" t="str">
            <v>Placa semi-refletiva Tipo I-A</v>
          </cell>
          <cell r="G390">
            <v>56.65</v>
          </cell>
          <cell r="H390" t="str">
            <v>M2</v>
          </cell>
          <cell r="I390">
            <v>120.60999999999999</v>
          </cell>
          <cell r="J390">
            <v>120.62</v>
          </cell>
          <cell r="K390">
            <v>241.23</v>
          </cell>
          <cell r="L390">
            <v>95.55</v>
          </cell>
          <cell r="M390">
            <v>95.55</v>
          </cell>
          <cell r="N390">
            <v>191.1</v>
          </cell>
          <cell r="O390">
            <v>13665.68</v>
          </cell>
        </row>
        <row r="391">
          <cell r="B391">
            <v>0</v>
          </cell>
          <cell r="C391" t="str">
            <v>7.1.2</v>
          </cell>
          <cell r="D391" t="str">
            <v xml:space="preserve"> DAER </v>
          </cell>
          <cell r="E391">
            <v>7320</v>
          </cell>
          <cell r="F391" t="str">
            <v>Suporte de Madeira p/ placas de sinalização</v>
          </cell>
          <cell r="G391">
            <v>58</v>
          </cell>
          <cell r="H391" t="str">
            <v>UN</v>
          </cell>
          <cell r="I391">
            <v>36.46</v>
          </cell>
          <cell r="J391">
            <v>36.46</v>
          </cell>
          <cell r="K391">
            <v>72.92</v>
          </cell>
          <cell r="L391">
            <v>28.880000000000003</v>
          </cell>
          <cell r="M391">
            <v>28.89</v>
          </cell>
          <cell r="N391">
            <v>57.77</v>
          </cell>
          <cell r="O391">
            <v>4229.3599999999997</v>
          </cell>
        </row>
        <row r="392">
          <cell r="B392">
            <v>0</v>
          </cell>
          <cell r="C392" t="str">
            <v>7.1.3</v>
          </cell>
          <cell r="D392" t="str">
            <v>Composição</v>
          </cell>
          <cell r="E392" t="str">
            <v>ABR-004</v>
          </cell>
          <cell r="F392" t="str">
            <v>Balizador com Sinalização piscante</v>
          </cell>
          <cell r="G392">
            <v>28</v>
          </cell>
          <cell r="H392" t="str">
            <v>un</v>
          </cell>
          <cell r="I392">
            <v>109.75</v>
          </cell>
          <cell r="J392">
            <v>109.75</v>
          </cell>
          <cell r="K392">
            <v>219.5</v>
          </cell>
          <cell r="L392">
            <v>86.947781483999989</v>
          </cell>
          <cell r="M392">
            <v>86.94</v>
          </cell>
          <cell r="N392">
            <v>173.88778148399999</v>
          </cell>
          <cell r="O392">
            <v>6146</v>
          </cell>
        </row>
        <row r="393">
          <cell r="B393">
            <v>0</v>
          </cell>
          <cell r="C393" t="str">
            <v>7.1.4</v>
          </cell>
          <cell r="D393" t="str">
            <v>Composição</v>
          </cell>
          <cell r="E393" t="str">
            <v>ABR-005</v>
          </cell>
          <cell r="F393" t="str">
            <v>Balizador Refletivo</v>
          </cell>
          <cell r="G393">
            <v>16</v>
          </cell>
          <cell r="H393" t="str">
            <v>un</v>
          </cell>
          <cell r="I393">
            <v>66.06</v>
          </cell>
          <cell r="J393">
            <v>66.069999999999993</v>
          </cell>
          <cell r="K393">
            <v>132.13</v>
          </cell>
          <cell r="L393">
            <v>52.330418184999985</v>
          </cell>
          <cell r="M393">
            <v>52.34</v>
          </cell>
          <cell r="N393">
            <v>104.67041818499999</v>
          </cell>
          <cell r="O393">
            <v>2114.08</v>
          </cell>
        </row>
        <row r="394">
          <cell r="B394">
            <v>0</v>
          </cell>
          <cell r="C394" t="str">
            <v>7.1.5</v>
          </cell>
          <cell r="D394" t="str">
            <v>Composição</v>
          </cell>
          <cell r="E394" t="str">
            <v>ABR-006</v>
          </cell>
          <cell r="F394" t="str">
            <v>Tela de isolamento leve rolo c/ 50m - sem Reaproveitamento</v>
          </cell>
          <cell r="G394">
            <v>408</v>
          </cell>
          <cell r="H394" t="str">
            <v>RL</v>
          </cell>
          <cell r="I394">
            <v>45.000000000000007</v>
          </cell>
          <cell r="J394">
            <v>45.01</v>
          </cell>
          <cell r="K394">
            <v>90.01</v>
          </cell>
          <cell r="L394">
            <v>35.659709557999996</v>
          </cell>
          <cell r="M394">
            <v>35.65</v>
          </cell>
          <cell r="N394">
            <v>71.309709557999994</v>
          </cell>
          <cell r="O394">
            <v>36724.080000000002</v>
          </cell>
        </row>
        <row r="395">
          <cell r="B395">
            <v>0</v>
          </cell>
          <cell r="C395" t="str">
            <v>7.1.6</v>
          </cell>
          <cell r="D395" t="str">
            <v xml:space="preserve"> DAER**</v>
          </cell>
          <cell r="E395">
            <v>7312</v>
          </cell>
          <cell r="F395" t="str">
            <v>Cavalete vazado</v>
          </cell>
          <cell r="G395">
            <v>208</v>
          </cell>
          <cell r="H395" t="str">
            <v>UN</v>
          </cell>
          <cell r="I395">
            <v>35.519999999999996</v>
          </cell>
          <cell r="J395">
            <v>35.53</v>
          </cell>
          <cell r="K395">
            <v>71.05</v>
          </cell>
          <cell r="L395">
            <v>28.14</v>
          </cell>
          <cell r="M395">
            <v>28.15</v>
          </cell>
          <cell r="N395">
            <v>56.29</v>
          </cell>
          <cell r="O395">
            <v>14778.4</v>
          </cell>
        </row>
        <row r="396">
          <cell r="B396">
            <v>0</v>
          </cell>
          <cell r="C396" t="str">
            <v>7.2</v>
          </cell>
          <cell r="D396">
            <v>0</v>
          </cell>
          <cell r="E396">
            <v>0</v>
          </cell>
          <cell r="F396" t="str">
            <v>Sinalização Viária Horizontal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</row>
        <row r="397">
          <cell r="B397">
            <v>0</v>
          </cell>
          <cell r="C397" t="str">
            <v>7.2.1</v>
          </cell>
          <cell r="D397" t="str">
            <v>SINAPI</v>
          </cell>
          <cell r="E397">
            <v>72947</v>
          </cell>
          <cell r="F397" t="str">
            <v>Sinalização horizontal acrílica Branca</v>
          </cell>
          <cell r="G397">
            <v>1110.6400000000001</v>
          </cell>
          <cell r="H397" t="str">
            <v>M2</v>
          </cell>
          <cell r="I397">
            <v>11.139999999999999</v>
          </cell>
          <cell r="J397">
            <v>11.15</v>
          </cell>
          <cell r="K397">
            <v>22.29</v>
          </cell>
          <cell r="L397">
            <v>8.83</v>
          </cell>
          <cell r="M397">
            <v>8.83</v>
          </cell>
          <cell r="N397">
            <v>17.66</v>
          </cell>
          <cell r="O397">
            <v>24756.17</v>
          </cell>
        </row>
        <row r="398">
          <cell r="B398">
            <v>0</v>
          </cell>
          <cell r="C398" t="str">
            <v>7.2.2</v>
          </cell>
          <cell r="D398" t="str">
            <v>SINAPI</v>
          </cell>
          <cell r="E398">
            <v>72947</v>
          </cell>
          <cell r="F398" t="str">
            <v>Sinalização horizontal acrílica Amarela</v>
          </cell>
          <cell r="G398">
            <v>113.2</v>
          </cell>
          <cell r="H398" t="str">
            <v>M2</v>
          </cell>
          <cell r="I398">
            <v>11.139999999999999</v>
          </cell>
          <cell r="J398">
            <v>11.15</v>
          </cell>
          <cell r="K398">
            <v>22.29</v>
          </cell>
          <cell r="L398">
            <v>8.83</v>
          </cell>
          <cell r="M398">
            <v>8.83</v>
          </cell>
          <cell r="N398">
            <v>17.66</v>
          </cell>
          <cell r="O398">
            <v>2523.23</v>
          </cell>
        </row>
        <row r="399">
          <cell r="B399">
            <v>0</v>
          </cell>
          <cell r="C399" t="str">
            <v>7.2.3</v>
          </cell>
          <cell r="D399" t="str">
            <v>Composição</v>
          </cell>
          <cell r="E399" t="str">
            <v>ABR-003</v>
          </cell>
          <cell r="F399" t="str">
            <v>Sinalização Horizontal com Pintura Acrílica Azul</v>
          </cell>
          <cell r="G399">
            <v>113.28</v>
          </cell>
          <cell r="H399" t="str">
            <v>M2</v>
          </cell>
          <cell r="I399">
            <v>15.590000000000002</v>
          </cell>
          <cell r="J399">
            <v>15.6</v>
          </cell>
          <cell r="K399">
            <v>31.19</v>
          </cell>
          <cell r="L399">
            <v>12.350099629600003</v>
          </cell>
          <cell r="M399">
            <v>12.36</v>
          </cell>
          <cell r="N399">
            <v>24.710099629600002</v>
          </cell>
          <cell r="O399">
            <v>3533.2</v>
          </cell>
        </row>
        <row r="400">
          <cell r="B400">
            <v>0</v>
          </cell>
          <cell r="C400" t="str">
            <v>7.2.4</v>
          </cell>
          <cell r="D400" t="str">
            <v>SICRO2</v>
          </cell>
          <cell r="E400" t="str">
            <v>4 S 06 110 02</v>
          </cell>
          <cell r="F400" t="str">
            <v>Sinalização horizontal termoplástica Branca- áreas especiais</v>
          </cell>
          <cell r="G400">
            <v>711.6</v>
          </cell>
          <cell r="H400" t="str">
            <v>M2</v>
          </cell>
          <cell r="I400">
            <v>26.1</v>
          </cell>
          <cell r="J400">
            <v>26.1</v>
          </cell>
          <cell r="K400">
            <v>52.2</v>
          </cell>
          <cell r="L400">
            <v>20.67</v>
          </cell>
          <cell r="M400">
            <v>20.68</v>
          </cell>
          <cell r="N400">
            <v>41.35</v>
          </cell>
          <cell r="O400">
            <v>37145.519999999997</v>
          </cell>
        </row>
        <row r="401">
          <cell r="B401">
            <v>0</v>
          </cell>
          <cell r="C401" t="str">
            <v>7.2.5</v>
          </cell>
          <cell r="D401" t="str">
            <v>SICRO2</v>
          </cell>
          <cell r="E401" t="str">
            <v>4 S 06 110 02</v>
          </cell>
          <cell r="F401" t="str">
            <v>Sinalização horizontal termoplástica Amarela - áreas especiais</v>
          </cell>
          <cell r="G401">
            <v>12.88</v>
          </cell>
          <cell r="H401" t="str">
            <v>M2</v>
          </cell>
          <cell r="I401">
            <v>26.1</v>
          </cell>
          <cell r="J401">
            <v>26.1</v>
          </cell>
          <cell r="K401">
            <v>52.2</v>
          </cell>
          <cell r="L401">
            <v>20.67</v>
          </cell>
          <cell r="M401">
            <v>20.68</v>
          </cell>
          <cell r="N401">
            <v>41.35</v>
          </cell>
          <cell r="O401">
            <v>672.34</v>
          </cell>
        </row>
        <row r="402">
          <cell r="B402">
            <v>0</v>
          </cell>
          <cell r="C402" t="str">
            <v>7.3</v>
          </cell>
          <cell r="D402">
            <v>0</v>
          </cell>
          <cell r="E402">
            <v>0</v>
          </cell>
          <cell r="F402" t="str">
            <v>Sinalização Viária Vertical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</row>
        <row r="403">
          <cell r="B403">
            <v>0</v>
          </cell>
          <cell r="C403" t="str">
            <v>7.3.1</v>
          </cell>
          <cell r="D403" t="str">
            <v>DAER</v>
          </cell>
          <cell r="E403">
            <v>7263</v>
          </cell>
          <cell r="F403" t="str">
            <v>Placa semi-refletiva Tipo I-A</v>
          </cell>
          <cell r="G403">
            <v>349.11</v>
          </cell>
          <cell r="H403" t="str">
            <v>M2</v>
          </cell>
          <cell r="I403">
            <v>120.60999999999999</v>
          </cell>
          <cell r="J403">
            <v>120.62</v>
          </cell>
          <cell r="K403">
            <v>241.23</v>
          </cell>
          <cell r="L403">
            <v>95.55</v>
          </cell>
          <cell r="M403">
            <v>95.55</v>
          </cell>
          <cell r="N403">
            <v>191.1</v>
          </cell>
          <cell r="O403">
            <v>84215.81</v>
          </cell>
        </row>
        <row r="404">
          <cell r="B404">
            <v>0</v>
          </cell>
          <cell r="C404" t="str">
            <v>7.3.2</v>
          </cell>
          <cell r="D404" t="str">
            <v>DAER</v>
          </cell>
          <cell r="E404">
            <v>7321</v>
          </cell>
          <cell r="F404" t="str">
            <v>SUPORTE METÁLICO D=2'' PAREDE 2mm 3,5m GALVANIZADO A FOGO (SUPORTE Nº1 OU 2)</v>
          </cell>
          <cell r="G404">
            <v>465</v>
          </cell>
          <cell r="H404" t="str">
            <v>UN</v>
          </cell>
          <cell r="I404">
            <v>107.21999999999998</v>
          </cell>
          <cell r="J404">
            <v>107.23</v>
          </cell>
          <cell r="K404">
            <v>214.45</v>
          </cell>
          <cell r="L404">
            <v>84.939999999999984</v>
          </cell>
          <cell r="M404">
            <v>84.95</v>
          </cell>
          <cell r="N404">
            <v>169.89</v>
          </cell>
          <cell r="O404">
            <v>99719.25</v>
          </cell>
        </row>
        <row r="405">
          <cell r="B405">
            <v>0</v>
          </cell>
          <cell r="C405" t="str">
            <v>7.3.3</v>
          </cell>
          <cell r="D405" t="str">
            <v xml:space="preserve"> DAER </v>
          </cell>
          <cell r="E405">
            <v>7318</v>
          </cell>
          <cell r="F405" t="str">
            <v>COLUNA METÁLICA D=6'' (L=6,0m) PAREDE 6,3mm GALVANIZADO A FOGO COM BRAÇO REFORÇADO D=4'' (L=4,5m) PAREDE 6,3mm (SUPORTE Nº 3)</v>
          </cell>
          <cell r="G405">
            <v>78</v>
          </cell>
          <cell r="H405" t="str">
            <v>UN</v>
          </cell>
          <cell r="I405">
            <v>1469.61</v>
          </cell>
          <cell r="J405">
            <v>1469.61</v>
          </cell>
          <cell r="K405">
            <v>2939.22</v>
          </cell>
          <cell r="L405">
            <v>1164.23</v>
          </cell>
          <cell r="M405">
            <v>1164.23</v>
          </cell>
          <cell r="N405">
            <v>2328.46</v>
          </cell>
          <cell r="O405">
            <v>229259.16</v>
          </cell>
        </row>
        <row r="406">
          <cell r="B406">
            <v>0</v>
          </cell>
          <cell r="C406" t="str">
            <v>7.3.4</v>
          </cell>
          <cell r="D406" t="str">
            <v>Composição</v>
          </cell>
          <cell r="E406" t="str">
            <v>ABR-002</v>
          </cell>
          <cell r="F406" t="str">
            <v>Suporte tipo Nº 4 - braquete e fita metálica</v>
          </cell>
          <cell r="G406">
            <v>154</v>
          </cell>
          <cell r="H406" t="str">
            <v>UN</v>
          </cell>
          <cell r="I406">
            <v>15.14</v>
          </cell>
          <cell r="J406">
            <v>15.14</v>
          </cell>
          <cell r="K406">
            <v>30.28</v>
          </cell>
          <cell r="L406">
            <v>11.998082904000002</v>
          </cell>
          <cell r="M406">
            <v>11.99</v>
          </cell>
          <cell r="N406">
            <v>23.988082904000002</v>
          </cell>
          <cell r="O406">
            <v>4663.12</v>
          </cell>
        </row>
        <row r="407">
          <cell r="B407">
            <v>0</v>
          </cell>
          <cell r="C407" t="str">
            <v>7.3.5</v>
          </cell>
          <cell r="D407" t="str">
            <v xml:space="preserve"> DAER </v>
          </cell>
          <cell r="E407">
            <v>7322</v>
          </cell>
          <cell r="F407" t="str">
            <v>Suporte tipo Nº 6 - SUPORTE METÁLICO TIPO Nº 6 ( poste simples de 4,50m, D=76,2mm )</v>
          </cell>
          <cell r="G407">
            <v>22</v>
          </cell>
          <cell r="H407" t="str">
            <v>UN</v>
          </cell>
          <cell r="I407">
            <v>409.76</v>
          </cell>
          <cell r="J407">
            <v>409.76</v>
          </cell>
          <cell r="K407">
            <v>819.52</v>
          </cell>
          <cell r="L407">
            <v>324.61</v>
          </cell>
          <cell r="M407">
            <v>324.62</v>
          </cell>
          <cell r="N407">
            <v>649.23</v>
          </cell>
          <cell r="O407">
            <v>18029.439999999999</v>
          </cell>
        </row>
        <row r="408">
          <cell r="B408">
            <v>0</v>
          </cell>
          <cell r="C408" t="str">
            <v>7.4</v>
          </cell>
          <cell r="D408">
            <v>0</v>
          </cell>
          <cell r="E408">
            <v>0</v>
          </cell>
          <cell r="F408" t="str">
            <v>Sinalização Viária por Condução Ótica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O408">
            <v>0</v>
          </cell>
        </row>
        <row r="409">
          <cell r="B409">
            <v>0</v>
          </cell>
          <cell r="C409" t="str">
            <v>7.4.1</v>
          </cell>
          <cell r="D409" t="str">
            <v xml:space="preserve"> SICRO2 </v>
          </cell>
          <cell r="E409" t="str">
            <v>4 S 06 120 11</v>
          </cell>
          <cell r="F409" t="str">
            <v>Tachão monodirecional branco CAD 4,00x4,00</v>
          </cell>
          <cell r="G409">
            <v>924</v>
          </cell>
          <cell r="H409" t="str">
            <v>UN</v>
          </cell>
          <cell r="I409">
            <v>22.470000000000002</v>
          </cell>
          <cell r="J409">
            <v>22.48</v>
          </cell>
          <cell r="K409">
            <v>44.95</v>
          </cell>
          <cell r="L409">
            <v>17.8</v>
          </cell>
          <cell r="M409">
            <v>17.809999999999999</v>
          </cell>
          <cell r="N409">
            <v>35.61</v>
          </cell>
          <cell r="O409">
            <v>41533.800000000003</v>
          </cell>
        </row>
        <row r="410">
          <cell r="B410">
            <v>0</v>
          </cell>
          <cell r="C410" t="str">
            <v>7.4.2</v>
          </cell>
          <cell r="D410" t="str">
            <v xml:space="preserve"> SICRO2 </v>
          </cell>
          <cell r="E410" t="str">
            <v>4 S 06 121 11</v>
          </cell>
          <cell r="F410" t="str">
            <v>Tachão bidirecional amarelo</v>
          </cell>
          <cell r="G410">
            <v>19</v>
          </cell>
          <cell r="H410" t="str">
            <v>UN</v>
          </cell>
          <cell r="I410">
            <v>23.37</v>
          </cell>
          <cell r="J410">
            <v>23.37</v>
          </cell>
          <cell r="K410">
            <v>46.74</v>
          </cell>
          <cell r="L410">
            <v>18.510000000000002</v>
          </cell>
          <cell r="M410">
            <v>18.52</v>
          </cell>
          <cell r="N410">
            <v>37.03</v>
          </cell>
          <cell r="O410">
            <v>888.06</v>
          </cell>
        </row>
        <row r="411">
          <cell r="B411">
            <v>0</v>
          </cell>
          <cell r="C411" t="str">
            <v>7.4.3</v>
          </cell>
          <cell r="D411" t="str">
            <v xml:space="preserve"> SICRO2 </v>
          </cell>
          <cell r="E411" t="str">
            <v>4 S 06 120 01</v>
          </cell>
          <cell r="F411" t="str">
            <v>Tacha monodrirecional branco (espaçados a cada 8,0m)</v>
          </cell>
          <cell r="G411">
            <v>1619</v>
          </cell>
          <cell r="H411" t="str">
            <v>UN</v>
          </cell>
          <cell r="I411">
            <v>8.33</v>
          </cell>
          <cell r="J411">
            <v>8.33</v>
          </cell>
          <cell r="K411">
            <v>16.66</v>
          </cell>
          <cell r="L411">
            <v>6.6</v>
          </cell>
          <cell r="M411">
            <v>6.6</v>
          </cell>
          <cell r="N411">
            <v>13.2</v>
          </cell>
          <cell r="O411">
            <v>26972.54</v>
          </cell>
        </row>
        <row r="412">
          <cell r="B412">
            <v>0</v>
          </cell>
          <cell r="C412" t="str">
            <v>7.5</v>
          </cell>
          <cell r="D412">
            <v>0</v>
          </cell>
          <cell r="E412">
            <v>0</v>
          </cell>
          <cell r="F412" t="str">
            <v>Sinalização da Ciclovia/Ciclofaixa - Horizontal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</row>
        <row r="413">
          <cell r="B413">
            <v>0</v>
          </cell>
          <cell r="C413" t="str">
            <v>7.5.1</v>
          </cell>
          <cell r="D413" t="str">
            <v>SICRO2</v>
          </cell>
          <cell r="E413" t="str">
            <v>4 S 06 110 02</v>
          </cell>
          <cell r="F413" t="str">
            <v>Sinalização horizontal termoplástica branca - áreas especiais</v>
          </cell>
          <cell r="G413">
            <v>384.06000000000006</v>
          </cell>
          <cell r="H413" t="str">
            <v>M2</v>
          </cell>
          <cell r="I413">
            <v>26.1</v>
          </cell>
          <cell r="J413">
            <v>26.1</v>
          </cell>
          <cell r="K413">
            <v>52.2</v>
          </cell>
          <cell r="L413">
            <v>20.67</v>
          </cell>
          <cell r="M413">
            <v>20.68</v>
          </cell>
          <cell r="N413">
            <v>41.35</v>
          </cell>
          <cell r="O413">
            <v>20047.93</v>
          </cell>
        </row>
        <row r="414">
          <cell r="B414">
            <v>0</v>
          </cell>
          <cell r="C414" t="str">
            <v>7.5.2</v>
          </cell>
          <cell r="D414" t="str">
            <v>SINAPI</v>
          </cell>
          <cell r="E414">
            <v>72947</v>
          </cell>
          <cell r="F414" t="str">
            <v>Sinalização horizontal acrílica Branca</v>
          </cell>
          <cell r="G414">
            <v>324.17</v>
          </cell>
          <cell r="H414" t="str">
            <v>M2</v>
          </cell>
          <cell r="I414">
            <v>11.139999999999999</v>
          </cell>
          <cell r="J414">
            <v>11.15</v>
          </cell>
          <cell r="K414">
            <v>22.29</v>
          </cell>
          <cell r="L414">
            <v>8.83</v>
          </cell>
          <cell r="M414">
            <v>8.83</v>
          </cell>
          <cell r="N414">
            <v>17.66</v>
          </cell>
          <cell r="O414">
            <v>7225.75</v>
          </cell>
        </row>
        <row r="415">
          <cell r="B415">
            <v>0</v>
          </cell>
          <cell r="C415" t="str">
            <v>7.5.3</v>
          </cell>
          <cell r="D415" t="str">
            <v>SINAPI</v>
          </cell>
          <cell r="E415">
            <v>72947</v>
          </cell>
          <cell r="F415" t="str">
            <v>Sinalização horizontal acrílica preta</v>
          </cell>
          <cell r="G415">
            <v>321.8</v>
          </cell>
          <cell r="H415" t="str">
            <v>M2</v>
          </cell>
          <cell r="I415">
            <v>11.139999999999999</v>
          </cell>
          <cell r="J415">
            <v>11.15</v>
          </cell>
          <cell r="K415">
            <v>22.29</v>
          </cell>
          <cell r="L415">
            <v>8.83</v>
          </cell>
          <cell r="M415">
            <v>8.83</v>
          </cell>
          <cell r="N415">
            <v>17.66</v>
          </cell>
          <cell r="O415">
            <v>7172.92</v>
          </cell>
        </row>
        <row r="416">
          <cell r="B416">
            <v>0</v>
          </cell>
          <cell r="C416" t="str">
            <v>7.5.4</v>
          </cell>
          <cell r="D416" t="str">
            <v>SINAPI</v>
          </cell>
          <cell r="E416">
            <v>72947</v>
          </cell>
          <cell r="F416" t="str">
            <v>Sinalização horizontal acrílica Amarela</v>
          </cell>
          <cell r="G416">
            <v>118.75</v>
          </cell>
          <cell r="H416" t="str">
            <v>M2</v>
          </cell>
          <cell r="I416">
            <v>11.139999999999999</v>
          </cell>
          <cell r="J416">
            <v>11.15</v>
          </cell>
          <cell r="K416">
            <v>22.29</v>
          </cell>
          <cell r="L416">
            <v>8.83</v>
          </cell>
          <cell r="M416">
            <v>8.83</v>
          </cell>
          <cell r="N416">
            <v>17.66</v>
          </cell>
          <cell r="O416">
            <v>2646.94</v>
          </cell>
        </row>
        <row r="417">
          <cell r="B417">
            <v>0</v>
          </cell>
          <cell r="C417" t="str">
            <v>7.5.5</v>
          </cell>
          <cell r="D417" t="str">
            <v>Composição</v>
          </cell>
          <cell r="E417" t="str">
            <v>ABR-003</v>
          </cell>
          <cell r="F417" t="str">
            <v>Sinalização horizontal acrílica vermelha</v>
          </cell>
          <cell r="G417">
            <v>14734.04</v>
          </cell>
          <cell r="H417" t="str">
            <v>M2</v>
          </cell>
          <cell r="I417">
            <v>15.590000000000002</v>
          </cell>
          <cell r="J417">
            <v>15.6</v>
          </cell>
          <cell r="K417">
            <v>31.19</v>
          </cell>
          <cell r="L417">
            <v>12.350099629600003</v>
          </cell>
          <cell r="M417">
            <v>12.36</v>
          </cell>
          <cell r="N417">
            <v>24.710099629600002</v>
          </cell>
          <cell r="O417">
            <v>459554.71</v>
          </cell>
        </row>
        <row r="418">
          <cell r="B418">
            <v>0</v>
          </cell>
          <cell r="C418" t="str">
            <v>7.6</v>
          </cell>
          <cell r="D418">
            <v>0</v>
          </cell>
          <cell r="E418">
            <v>0</v>
          </cell>
          <cell r="F418" t="str">
            <v>Sinalização da Ciclovia/Ciclofaixa - Vertical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</row>
        <row r="419">
          <cell r="B419">
            <v>0</v>
          </cell>
          <cell r="C419" t="str">
            <v>7.6.1</v>
          </cell>
          <cell r="D419" t="str">
            <v>DAER</v>
          </cell>
          <cell r="E419">
            <v>7263</v>
          </cell>
          <cell r="F419" t="str">
            <v>Placa Circular D=0,50m</v>
          </cell>
          <cell r="G419">
            <v>46</v>
          </cell>
          <cell r="H419" t="str">
            <v>M2</v>
          </cell>
          <cell r="I419">
            <v>120.60999999999999</v>
          </cell>
          <cell r="J419">
            <v>120.62</v>
          </cell>
          <cell r="K419">
            <v>241.23</v>
          </cell>
          <cell r="L419">
            <v>95.55</v>
          </cell>
          <cell r="M419">
            <v>95.55</v>
          </cell>
          <cell r="N419">
            <v>191.1</v>
          </cell>
          <cell r="O419">
            <v>11096.58</v>
          </cell>
        </row>
        <row r="420">
          <cell r="B420">
            <v>0</v>
          </cell>
          <cell r="C420" t="str">
            <v>7.6.2</v>
          </cell>
          <cell r="D420" t="str">
            <v>DAER</v>
          </cell>
          <cell r="E420">
            <v>7263</v>
          </cell>
          <cell r="F420" t="str">
            <v>Placa Retangular 2,0x1,0m</v>
          </cell>
          <cell r="G420">
            <v>4</v>
          </cell>
          <cell r="H420" t="str">
            <v>M2</v>
          </cell>
          <cell r="I420">
            <v>120.60999999999999</v>
          </cell>
          <cell r="J420">
            <v>120.62</v>
          </cell>
          <cell r="K420">
            <v>241.23</v>
          </cell>
          <cell r="L420">
            <v>95.55</v>
          </cell>
          <cell r="M420">
            <v>95.55</v>
          </cell>
          <cell r="N420">
            <v>191.1</v>
          </cell>
          <cell r="O420">
            <v>964.92</v>
          </cell>
        </row>
        <row r="421">
          <cell r="B421">
            <v>0</v>
          </cell>
          <cell r="C421" t="str">
            <v>7.6.3</v>
          </cell>
          <cell r="D421" t="str">
            <v>DAER</v>
          </cell>
          <cell r="E421">
            <v>7263</v>
          </cell>
          <cell r="F421" t="str">
            <v>Placa Retangular 0,40x0,60m</v>
          </cell>
          <cell r="G421">
            <v>99</v>
          </cell>
          <cell r="H421" t="str">
            <v>M2</v>
          </cell>
          <cell r="I421">
            <v>120.60999999999999</v>
          </cell>
          <cell r="J421">
            <v>120.62</v>
          </cell>
          <cell r="K421">
            <v>241.23</v>
          </cell>
          <cell r="L421">
            <v>95.55</v>
          </cell>
          <cell r="M421">
            <v>95.55</v>
          </cell>
          <cell r="N421">
            <v>191.1</v>
          </cell>
          <cell r="O421">
            <v>23881.77</v>
          </cell>
        </row>
        <row r="422">
          <cell r="B422">
            <v>0</v>
          </cell>
          <cell r="C422" t="str">
            <v>7.6.4</v>
          </cell>
          <cell r="D422" t="str">
            <v>DAER</v>
          </cell>
          <cell r="E422">
            <v>7322</v>
          </cell>
          <cell r="F422" t="str">
            <v>Suporte metálico N. 6</v>
          </cell>
          <cell r="G422">
            <v>4</v>
          </cell>
          <cell r="H422" t="str">
            <v>UN</v>
          </cell>
          <cell r="I422">
            <v>409.76</v>
          </cell>
          <cell r="J422">
            <v>409.76</v>
          </cell>
          <cell r="K422">
            <v>819.52</v>
          </cell>
          <cell r="L422">
            <v>324.61</v>
          </cell>
          <cell r="M422">
            <v>324.62</v>
          </cell>
          <cell r="N422">
            <v>649.23</v>
          </cell>
          <cell r="O422">
            <v>3278.08</v>
          </cell>
        </row>
        <row r="423">
          <cell r="B423">
            <v>0</v>
          </cell>
          <cell r="C423" t="str">
            <v>7.6.5</v>
          </cell>
          <cell r="D423" t="str">
            <v>DAER</v>
          </cell>
          <cell r="E423">
            <v>7321</v>
          </cell>
          <cell r="F423" t="str">
            <v>Suporte metálico simples</v>
          </cell>
          <cell r="G423">
            <v>145</v>
          </cell>
          <cell r="H423" t="str">
            <v>UN</v>
          </cell>
          <cell r="I423">
            <v>107.21999999999998</v>
          </cell>
          <cell r="J423">
            <v>107.23</v>
          </cell>
          <cell r="K423">
            <v>214.45</v>
          </cell>
          <cell r="L423">
            <v>84.939999999999984</v>
          </cell>
          <cell r="M423">
            <v>84.95</v>
          </cell>
          <cell r="N423">
            <v>169.89</v>
          </cell>
          <cell r="O423">
            <v>31095.25</v>
          </cell>
        </row>
        <row r="424">
          <cell r="B424">
            <v>0</v>
          </cell>
          <cell r="C424" t="str">
            <v>7.7</v>
          </cell>
          <cell r="D424">
            <v>0</v>
          </cell>
          <cell r="E424">
            <v>0</v>
          </cell>
          <cell r="F424" t="str">
            <v>Sinalização da Ciclovia/Ciclofaixa - Ótica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</row>
        <row r="425">
          <cell r="B425">
            <v>0</v>
          </cell>
          <cell r="C425" t="str">
            <v>7.7.1</v>
          </cell>
          <cell r="D425" t="str">
            <v xml:space="preserve"> SICRO2 </v>
          </cell>
          <cell r="E425" t="str">
            <v>4 S 06 121 11</v>
          </cell>
          <cell r="F425" t="str">
            <v>Tachão bidirecional amarelo</v>
          </cell>
          <cell r="G425">
            <v>113</v>
          </cell>
          <cell r="H425" t="str">
            <v>UN</v>
          </cell>
          <cell r="I425">
            <v>23.37</v>
          </cell>
          <cell r="J425">
            <v>23.37</v>
          </cell>
          <cell r="K425">
            <v>46.74</v>
          </cell>
          <cell r="L425">
            <v>18.510000000000002</v>
          </cell>
          <cell r="M425">
            <v>18.52</v>
          </cell>
          <cell r="N425">
            <v>37.03</v>
          </cell>
          <cell r="O425">
            <v>5281.62</v>
          </cell>
        </row>
        <row r="426">
          <cell r="B426">
            <v>0</v>
          </cell>
          <cell r="C426" t="str">
            <v>7.8</v>
          </cell>
          <cell r="D426">
            <v>0</v>
          </cell>
          <cell r="E426">
            <v>0</v>
          </cell>
          <cell r="F426" t="str">
            <v xml:space="preserve">Remoção de Sinalização 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</row>
        <row r="427">
          <cell r="B427">
            <v>0</v>
          </cell>
          <cell r="C427" t="str">
            <v>7.8.1</v>
          </cell>
          <cell r="D427" t="str">
            <v>DAER</v>
          </cell>
          <cell r="E427">
            <v>7784</v>
          </cell>
          <cell r="F427" t="str">
            <v>REMOÇÃO PLACAS - um suporte</v>
          </cell>
          <cell r="G427">
            <v>175</v>
          </cell>
          <cell r="H427" t="str">
            <v>UN</v>
          </cell>
          <cell r="I427">
            <v>15.16</v>
          </cell>
          <cell r="J427">
            <v>15.16</v>
          </cell>
          <cell r="K427">
            <v>30.32</v>
          </cell>
          <cell r="L427">
            <v>12.01</v>
          </cell>
          <cell r="M427">
            <v>12.01</v>
          </cell>
          <cell r="N427">
            <v>24.02</v>
          </cell>
          <cell r="O427">
            <v>5306</v>
          </cell>
        </row>
        <row r="428">
          <cell r="B428">
            <v>0</v>
          </cell>
          <cell r="C428" t="str">
            <v>7.8.2</v>
          </cell>
          <cell r="D428" t="str">
            <v>DAER</v>
          </cell>
          <cell r="E428">
            <v>7785</v>
          </cell>
          <cell r="F428" t="str">
            <v>REMOÇÃO PLACAS - dois suportes ou braço projetado</v>
          </cell>
          <cell r="G428">
            <v>18</v>
          </cell>
          <cell r="H428" t="str">
            <v>UN</v>
          </cell>
          <cell r="I428">
            <v>30.32</v>
          </cell>
          <cell r="J428">
            <v>30.32</v>
          </cell>
          <cell r="K428">
            <v>60.64</v>
          </cell>
          <cell r="L428">
            <v>24.02</v>
          </cell>
          <cell r="M428">
            <v>24.02</v>
          </cell>
          <cell r="N428">
            <v>48.04</v>
          </cell>
          <cell r="O428">
            <v>1091.52</v>
          </cell>
        </row>
        <row r="429"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 t="str">
            <v>Subtotal de Sinalização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1230213.2300000004</v>
          </cell>
        </row>
        <row r="430"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</row>
        <row r="431">
          <cell r="B431" t="str">
            <v>C.8</v>
          </cell>
          <cell r="C431">
            <v>0</v>
          </cell>
          <cell r="D431">
            <v>0</v>
          </cell>
          <cell r="E431">
            <v>0</v>
          </cell>
          <cell r="F431" t="str">
            <v>MOBILIÁRIO URBANO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</row>
        <row r="432">
          <cell r="B432">
            <v>0</v>
          </cell>
          <cell r="C432" t="str">
            <v>8.1</v>
          </cell>
          <cell r="D432" t="str">
            <v>Composição</v>
          </cell>
          <cell r="E432" t="str">
            <v>JAN-003</v>
          </cell>
          <cell r="F432" t="str">
            <v>Lixeiras plásticas padrão SQA dupla, com suporte metalico</v>
          </cell>
          <cell r="G432">
            <v>128</v>
          </cell>
          <cell r="H432" t="str">
            <v>UN</v>
          </cell>
          <cell r="I432">
            <v>229.7</v>
          </cell>
          <cell r="J432">
            <v>229.7</v>
          </cell>
          <cell r="K432">
            <v>459.4</v>
          </cell>
          <cell r="L432">
            <v>181.97000000000006</v>
          </cell>
          <cell r="M432">
            <v>181.97</v>
          </cell>
          <cell r="N432">
            <v>363.94000000000005</v>
          </cell>
          <cell r="O432">
            <v>58803.199999999997</v>
          </cell>
        </row>
        <row r="433">
          <cell r="B433">
            <v>0</v>
          </cell>
          <cell r="C433" t="str">
            <v>8.2</v>
          </cell>
          <cell r="D433" t="str">
            <v>Composição</v>
          </cell>
          <cell r="E433" t="str">
            <v>JAN-004</v>
          </cell>
          <cell r="F433" t="str">
            <v>Banco metal/madeira, sem encosto 40x160cm, uso externo (mobiliário urbano)</v>
          </cell>
          <cell r="G433">
            <v>220</v>
          </cell>
          <cell r="H433" t="str">
            <v>UN</v>
          </cell>
          <cell r="I433">
            <v>678.35</v>
          </cell>
          <cell r="J433">
            <v>678.36</v>
          </cell>
          <cell r="K433">
            <v>1356.71</v>
          </cell>
          <cell r="L433">
            <v>537.39</v>
          </cell>
          <cell r="M433">
            <v>537.4</v>
          </cell>
          <cell r="N433">
            <v>1074.79</v>
          </cell>
          <cell r="O433">
            <v>298476.2</v>
          </cell>
        </row>
        <row r="434">
          <cell r="B434">
            <v>0</v>
          </cell>
          <cell r="C434" t="str">
            <v>8.3</v>
          </cell>
          <cell r="D434" t="str">
            <v>Composição</v>
          </cell>
          <cell r="E434" t="str">
            <v>JAN-005</v>
          </cell>
          <cell r="F434" t="str">
            <v>Frades em concreto</v>
          </cell>
          <cell r="G434">
            <v>118</v>
          </cell>
          <cell r="H434" t="str">
            <v>UN</v>
          </cell>
          <cell r="I434">
            <v>79.75</v>
          </cell>
          <cell r="J434">
            <v>79.75</v>
          </cell>
          <cell r="K434">
            <v>159.5</v>
          </cell>
          <cell r="L434">
            <v>63.18</v>
          </cell>
          <cell r="M434">
            <v>63.18</v>
          </cell>
          <cell r="N434">
            <v>126.36</v>
          </cell>
          <cell r="O434">
            <v>18821</v>
          </cell>
        </row>
        <row r="435">
          <cell r="B435">
            <v>0</v>
          </cell>
          <cell r="C435" t="str">
            <v>8.4</v>
          </cell>
          <cell r="D435" t="str">
            <v>Composição</v>
          </cell>
          <cell r="E435" t="str">
            <v>JUN-011</v>
          </cell>
          <cell r="F435" t="str">
            <v>ABRIGO TIPO II - Abrigo metálico para parada de ônibus
com assentos, com fechamentos em vidro temperado (passeio &gt; 3,2m)</v>
          </cell>
          <cell r="G435">
            <v>4</v>
          </cell>
          <cell r="H435" t="str">
            <v>UN</v>
          </cell>
          <cell r="I435">
            <v>7956.5599999999995</v>
          </cell>
          <cell r="J435">
            <v>7956.57</v>
          </cell>
          <cell r="K435">
            <v>15913.13</v>
          </cell>
          <cell r="L435">
            <v>6303.224830000001</v>
          </cell>
          <cell r="M435">
            <v>6303.23</v>
          </cell>
          <cell r="N435">
            <v>12606.454830000001</v>
          </cell>
          <cell r="O435">
            <v>63652.52</v>
          </cell>
        </row>
        <row r="436">
          <cell r="B436">
            <v>0</v>
          </cell>
          <cell r="C436" t="str">
            <v>8.5</v>
          </cell>
          <cell r="D436" t="str">
            <v>Composição</v>
          </cell>
          <cell r="E436" t="str">
            <v>JUN-011.1</v>
          </cell>
          <cell r="F436" t="str">
            <v>ABRIGO TIPO I - Abrigo metálico para parada de ônibus
sem assentos e sem fechamentos laterais ou posteriores (passeio &lt; 3,2m)</v>
          </cell>
          <cell r="G436">
            <v>38</v>
          </cell>
          <cell r="H436" t="str">
            <v>UN</v>
          </cell>
          <cell r="I436">
            <v>5840.36</v>
          </cell>
          <cell r="J436">
            <v>5840.37</v>
          </cell>
          <cell r="K436">
            <v>11680.73</v>
          </cell>
          <cell r="L436">
            <v>4626.7625373999999</v>
          </cell>
          <cell r="M436">
            <v>4626.7700000000004</v>
          </cell>
          <cell r="N436">
            <v>9253.5325374000004</v>
          </cell>
          <cell r="O436">
            <v>443867.74</v>
          </cell>
        </row>
        <row r="437">
          <cell r="B437">
            <v>0</v>
          </cell>
          <cell r="C437" t="str">
            <v>8.6</v>
          </cell>
          <cell r="D437" t="str">
            <v>Composição</v>
          </cell>
          <cell r="E437" t="str">
            <v>JUN-001</v>
          </cell>
          <cell r="F437" t="str">
            <v>Bicicletário em tubo em aço galvanizado  2" - fornecimento e instalação</v>
          </cell>
          <cell r="G437">
            <v>110</v>
          </cell>
          <cell r="H437" t="str">
            <v>UN</v>
          </cell>
          <cell r="I437">
            <v>98.13</v>
          </cell>
          <cell r="J437">
            <v>98.13</v>
          </cell>
          <cell r="K437">
            <v>196.26</v>
          </cell>
          <cell r="L437">
            <v>77.738985999999997</v>
          </cell>
          <cell r="M437">
            <v>77.739999999999995</v>
          </cell>
          <cell r="N437">
            <v>155.47898599999999</v>
          </cell>
          <cell r="O437">
            <v>21588.6</v>
          </cell>
        </row>
        <row r="438">
          <cell r="B438">
            <v>0</v>
          </cell>
          <cell r="C438" t="str">
            <v>8.6</v>
          </cell>
          <cell r="D438">
            <v>0</v>
          </cell>
          <cell r="E438">
            <v>0</v>
          </cell>
          <cell r="F438" t="str">
            <v>TRAVESSIA DE PEDESTRE ELEVADA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</row>
        <row r="439">
          <cell r="B439">
            <v>0</v>
          </cell>
          <cell r="C439" t="str">
            <v>8.6.1</v>
          </cell>
          <cell r="D439">
            <v>0</v>
          </cell>
          <cell r="E439">
            <v>0</v>
          </cell>
          <cell r="F439" t="str">
            <v>Pavimento Travessia Elevada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</row>
        <row r="440">
          <cell r="B440">
            <v>0</v>
          </cell>
          <cell r="C440" t="str">
            <v>8.6.1.1</v>
          </cell>
          <cell r="D440" t="str">
            <v>SINAPI</v>
          </cell>
          <cell r="E440">
            <v>72961</v>
          </cell>
          <cell r="F440" t="str">
            <v>Regularização do subleito</v>
          </cell>
          <cell r="G440">
            <v>202.86</v>
          </cell>
          <cell r="H440" t="str">
            <v>M2</v>
          </cell>
          <cell r="I440">
            <v>0.71</v>
          </cell>
          <cell r="J440">
            <v>0.72</v>
          </cell>
          <cell r="K440">
            <v>1.43</v>
          </cell>
          <cell r="L440">
            <v>0.55999999999999994</v>
          </cell>
          <cell r="M440">
            <v>0.56999999999999995</v>
          </cell>
          <cell r="N440">
            <v>1.1299999999999999</v>
          </cell>
          <cell r="O440">
            <v>290.08999999999997</v>
          </cell>
        </row>
        <row r="441">
          <cell r="B441">
            <v>0</v>
          </cell>
          <cell r="C441" t="str">
            <v>8.6.1.2</v>
          </cell>
          <cell r="D441" t="str">
            <v>SINAPI</v>
          </cell>
          <cell r="E441">
            <v>73710</v>
          </cell>
          <cell r="F441" t="str">
            <v>SUB-BASE OU BASE BRITA GRADUADA - exclusive transporte</v>
          </cell>
          <cell r="G441">
            <v>66.94</v>
          </cell>
          <cell r="H441" t="str">
            <v>M3</v>
          </cell>
          <cell r="I441">
            <v>50.19</v>
          </cell>
          <cell r="J441">
            <v>50.2</v>
          </cell>
          <cell r="K441">
            <v>100.39</v>
          </cell>
          <cell r="L441">
            <v>39.76</v>
          </cell>
          <cell r="M441">
            <v>39.770000000000003</v>
          </cell>
          <cell r="N441">
            <v>79.53</v>
          </cell>
          <cell r="O441">
            <v>6720.11</v>
          </cell>
        </row>
        <row r="442">
          <cell r="B442">
            <v>0</v>
          </cell>
          <cell r="C442" t="str">
            <v>8.6.1.3</v>
          </cell>
          <cell r="D442" t="str">
            <v>SINAPI</v>
          </cell>
          <cell r="E442">
            <v>83356</v>
          </cell>
          <cell r="F442" t="str">
            <v>Transporte de material para sub-base (DMT = 23 km)</v>
          </cell>
          <cell r="G442">
            <v>1539.62</v>
          </cell>
          <cell r="H442" t="str">
            <v>M3XKM</v>
          </cell>
          <cell r="I442">
            <v>0.38</v>
          </cell>
          <cell r="J442">
            <v>0.38</v>
          </cell>
          <cell r="K442">
            <v>0.76</v>
          </cell>
          <cell r="L442">
            <v>0.3</v>
          </cell>
          <cell r="M442">
            <v>0.3</v>
          </cell>
          <cell r="N442">
            <v>0.6</v>
          </cell>
          <cell r="O442">
            <v>1170.1099999999999</v>
          </cell>
        </row>
        <row r="443">
          <cell r="B443">
            <v>0</v>
          </cell>
          <cell r="C443" t="str">
            <v>8.6.1.4</v>
          </cell>
          <cell r="D443" t="str">
            <v>Composição</v>
          </cell>
          <cell r="E443" t="str">
            <v>JUN-013T</v>
          </cell>
          <cell r="F443" t="str">
            <v>Pavimento em bloco de concreto intertravado colorido, tráfego médio, e=8,0cm, sobre colchão de areia - Incl. transporte areia</v>
          </cell>
          <cell r="G443">
            <v>107.48</v>
          </cell>
          <cell r="H443" t="str">
            <v>M2</v>
          </cell>
          <cell r="I443">
            <v>41.629999999999995</v>
          </cell>
          <cell r="J443">
            <v>41.64</v>
          </cell>
          <cell r="K443">
            <v>83.27</v>
          </cell>
          <cell r="L443">
            <v>32.985529226000004</v>
          </cell>
          <cell r="M443">
            <v>32.979999999999997</v>
          </cell>
          <cell r="N443">
            <v>65.965529226000001</v>
          </cell>
          <cell r="O443">
            <v>8949.86</v>
          </cell>
        </row>
        <row r="444">
          <cell r="B444">
            <v>0</v>
          </cell>
          <cell r="C444" t="str">
            <v>8.6.1.5</v>
          </cell>
          <cell r="D444" t="str">
            <v>SINAPI</v>
          </cell>
          <cell r="E444">
            <v>72949</v>
          </cell>
          <cell r="F444" t="str">
            <v>Remoção mecânica do pavimento - exclusive transporte</v>
          </cell>
          <cell r="G444">
            <v>73.03</v>
          </cell>
          <cell r="H444" t="str">
            <v>M3</v>
          </cell>
          <cell r="I444">
            <v>11.17</v>
          </cell>
          <cell r="J444">
            <v>11.17</v>
          </cell>
          <cell r="K444">
            <v>22.34</v>
          </cell>
          <cell r="L444">
            <v>8.85</v>
          </cell>
          <cell r="M444">
            <v>8.85</v>
          </cell>
          <cell r="N444">
            <v>17.7</v>
          </cell>
          <cell r="O444">
            <v>1631.49</v>
          </cell>
        </row>
        <row r="445">
          <cell r="B445">
            <v>0</v>
          </cell>
          <cell r="C445" t="str">
            <v>8.6.1.6</v>
          </cell>
          <cell r="D445" t="str">
            <v>SINAPI</v>
          </cell>
          <cell r="E445">
            <v>72881</v>
          </cell>
          <cell r="F445" t="str">
            <v>Transporte local com caminhão basculante (Bota-fora) - DMT = 8,43km</v>
          </cell>
          <cell r="G445">
            <v>615.64</v>
          </cell>
          <cell r="H445" t="str">
            <v>M3XKM</v>
          </cell>
          <cell r="I445">
            <v>0.7</v>
          </cell>
          <cell r="J445">
            <v>0.7</v>
          </cell>
          <cell r="K445">
            <v>1.4</v>
          </cell>
          <cell r="L445">
            <v>0.55000000000000004</v>
          </cell>
          <cell r="M445">
            <v>0.56000000000000005</v>
          </cell>
          <cell r="N445">
            <v>1.1100000000000001</v>
          </cell>
          <cell r="O445">
            <v>861.9</v>
          </cell>
        </row>
        <row r="446">
          <cell r="B446">
            <v>0</v>
          </cell>
          <cell r="C446" t="str">
            <v>8.6.1.7</v>
          </cell>
          <cell r="D446" t="str">
            <v>Composição</v>
          </cell>
          <cell r="E446" t="str">
            <v>JUN-015.1</v>
          </cell>
          <cell r="F446" t="str">
            <v>Rampa em concreto armado p/ travessia e cruzamento elevado, incl. lançamento e adens. do concreto (por metro de comprimento de rampa)</v>
          </cell>
          <cell r="G446">
            <v>64</v>
          </cell>
          <cell r="H446" t="str">
            <v>M</v>
          </cell>
          <cell r="I446">
            <v>276.14</v>
          </cell>
          <cell r="J446">
            <v>276.14</v>
          </cell>
          <cell r="K446">
            <v>552.28</v>
          </cell>
          <cell r="L446">
            <v>218.75822545454542</v>
          </cell>
          <cell r="M446">
            <v>218.76</v>
          </cell>
          <cell r="N446">
            <v>437.51822545454542</v>
          </cell>
          <cell r="O446">
            <v>35345.919999999998</v>
          </cell>
        </row>
        <row r="447">
          <cell r="B447">
            <v>0</v>
          </cell>
          <cell r="C447" t="str">
            <v>8.6.2</v>
          </cell>
          <cell r="D447">
            <v>0</v>
          </cell>
          <cell r="E447">
            <v>0</v>
          </cell>
          <cell r="F447" t="str">
            <v>Drenagem para Travessia Elevada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</row>
        <row r="448">
          <cell r="B448">
            <v>0</v>
          </cell>
          <cell r="C448" t="str">
            <v>8.6.2.1</v>
          </cell>
          <cell r="D448" t="str">
            <v>Composição</v>
          </cell>
          <cell r="E448" t="str">
            <v>ABR-001</v>
          </cell>
          <cell r="F448" t="str">
            <v>Grelha de concreto armado, L=0,50m, incl. vigas de apoio - fornec. e instal.</v>
          </cell>
          <cell r="G448">
            <v>36</v>
          </cell>
          <cell r="H448" t="str">
            <v>M</v>
          </cell>
          <cell r="I448">
            <v>94.579999999999984</v>
          </cell>
          <cell r="J448">
            <v>94.59</v>
          </cell>
          <cell r="K448">
            <v>189.17</v>
          </cell>
          <cell r="L448">
            <v>74.931499999999971</v>
          </cell>
          <cell r="M448">
            <v>74.930000000000007</v>
          </cell>
          <cell r="N448">
            <v>149.86149999999998</v>
          </cell>
          <cell r="O448">
            <v>6810.12</v>
          </cell>
        </row>
        <row r="449">
          <cell r="B449">
            <v>0</v>
          </cell>
          <cell r="C449">
            <v>0</v>
          </cell>
          <cell r="D449">
            <v>0</v>
          </cell>
          <cell r="E449">
            <v>0</v>
          </cell>
          <cell r="F449" t="str">
            <v>Subtotal de Mobiliário Urbano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966988.86</v>
          </cell>
        </row>
        <row r="450">
          <cell r="B450">
            <v>0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</row>
        <row r="451">
          <cell r="B451" t="str">
            <v>C.9</v>
          </cell>
          <cell r="C451">
            <v>0</v>
          </cell>
          <cell r="D451">
            <v>0</v>
          </cell>
          <cell r="E451">
            <v>0</v>
          </cell>
          <cell r="F451" t="str">
            <v>PAISAGISMO / URBANIZAÇÃO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</row>
        <row r="452">
          <cell r="B452">
            <v>0</v>
          </cell>
          <cell r="C452" t="str">
            <v>9.1</v>
          </cell>
          <cell r="D452" t="str">
            <v xml:space="preserve"> SINAPI </v>
          </cell>
          <cell r="E452">
            <v>85179</v>
          </cell>
          <cell r="F452" t="str">
            <v>Plantio de grama</v>
          </cell>
          <cell r="G452">
            <v>3090</v>
          </cell>
          <cell r="H452" t="str">
            <v>M2</v>
          </cell>
          <cell r="I452">
            <v>10.050000000000001</v>
          </cell>
          <cell r="J452">
            <v>10.050000000000001</v>
          </cell>
          <cell r="K452">
            <v>20.100000000000001</v>
          </cell>
          <cell r="L452">
            <v>7.96</v>
          </cell>
          <cell r="M452">
            <v>7.96</v>
          </cell>
          <cell r="N452">
            <v>15.92</v>
          </cell>
          <cell r="O452">
            <v>62109</v>
          </cell>
        </row>
        <row r="453">
          <cell r="B453">
            <v>0</v>
          </cell>
          <cell r="C453" t="str">
            <v>9.2</v>
          </cell>
          <cell r="D453" t="str">
            <v>SINAPI</v>
          </cell>
          <cell r="E453">
            <v>85335</v>
          </cell>
          <cell r="F453" t="str">
            <v>Retirada de meio fio c/ empilhamento s/ remoção</v>
          </cell>
          <cell r="G453">
            <v>4413.6840000000011</v>
          </cell>
          <cell r="H453" t="str">
            <v>M</v>
          </cell>
          <cell r="I453">
            <v>3.5</v>
          </cell>
          <cell r="J453">
            <v>3.51</v>
          </cell>
          <cell r="K453">
            <v>7.01</v>
          </cell>
          <cell r="L453">
            <v>2.77</v>
          </cell>
          <cell r="M453">
            <v>2.78</v>
          </cell>
          <cell r="N453">
            <v>5.55</v>
          </cell>
          <cell r="O453">
            <v>30939.919999999998</v>
          </cell>
        </row>
        <row r="454">
          <cell r="B454">
            <v>0</v>
          </cell>
          <cell r="C454" t="str">
            <v>9.3</v>
          </cell>
          <cell r="D454" t="str">
            <v>Composição</v>
          </cell>
          <cell r="E454" t="str">
            <v>MAI-003</v>
          </cell>
          <cell r="F454" t="str">
            <v>Reassentamento de meio fio</v>
          </cell>
          <cell r="G454">
            <v>4438.179000000001</v>
          </cell>
          <cell r="H454" t="str">
            <v>M</v>
          </cell>
          <cell r="I454">
            <v>5.8100000000000005</v>
          </cell>
          <cell r="J454">
            <v>5.82</v>
          </cell>
          <cell r="K454">
            <v>11.63</v>
          </cell>
          <cell r="L454">
            <v>4.6017000000000001</v>
          </cell>
          <cell r="M454">
            <v>4.6100000000000003</v>
          </cell>
          <cell r="N454">
            <v>9.2117000000000004</v>
          </cell>
          <cell r="O454">
            <v>51616.02</v>
          </cell>
        </row>
        <row r="455">
          <cell r="B455">
            <v>0</v>
          </cell>
          <cell r="C455" t="str">
            <v>9.4</v>
          </cell>
          <cell r="D455" t="str">
            <v>SINAPI</v>
          </cell>
          <cell r="E455">
            <v>72881</v>
          </cell>
          <cell r="F455" t="str">
            <v>Transporte local com caminhão basculante (Bota-fora) - DMT = 8,43 km</v>
          </cell>
          <cell r="G455">
            <v>2122.1572747200007</v>
          </cell>
          <cell r="H455" t="str">
            <v>M3XKM</v>
          </cell>
          <cell r="I455">
            <v>0.7</v>
          </cell>
          <cell r="J455">
            <v>0.7</v>
          </cell>
          <cell r="K455">
            <v>1.4</v>
          </cell>
          <cell r="L455">
            <v>0.55000000000000004</v>
          </cell>
          <cell r="M455">
            <v>0.56000000000000005</v>
          </cell>
          <cell r="N455">
            <v>1.1100000000000001</v>
          </cell>
          <cell r="O455">
            <v>2971.02</v>
          </cell>
        </row>
        <row r="456">
          <cell r="B456">
            <v>0</v>
          </cell>
          <cell r="C456" t="str">
            <v>9.5</v>
          </cell>
          <cell r="D456" t="str">
            <v>SINAPI</v>
          </cell>
          <cell r="E456" t="str">
            <v>74223/001</v>
          </cell>
          <cell r="F456" t="str">
            <v>Meio-fio pré-moldado (novos)</v>
          </cell>
          <cell r="G456">
            <v>4043.7300000000005</v>
          </cell>
          <cell r="H456" t="str">
            <v>M</v>
          </cell>
          <cell r="I456">
            <v>24.159999999999997</v>
          </cell>
          <cell r="J456">
            <v>24.17</v>
          </cell>
          <cell r="K456">
            <v>48.33</v>
          </cell>
          <cell r="L456">
            <v>19.14</v>
          </cell>
          <cell r="M456">
            <v>19.149999999999999</v>
          </cell>
          <cell r="N456">
            <v>38.29</v>
          </cell>
          <cell r="O456">
            <v>195433.47</v>
          </cell>
        </row>
        <row r="457">
          <cell r="B457">
            <v>0</v>
          </cell>
          <cell r="C457" t="str">
            <v>9.6</v>
          </cell>
          <cell r="D457" t="str">
            <v>SINAPI</v>
          </cell>
          <cell r="E457" t="str">
            <v>74223/001</v>
          </cell>
          <cell r="F457" t="str">
            <v>Meio-fio pré-moldado, para ciclovia</v>
          </cell>
          <cell r="G457">
            <v>3710.420000000001</v>
          </cell>
          <cell r="H457" t="str">
            <v>M</v>
          </cell>
          <cell r="I457">
            <v>24.159999999999997</v>
          </cell>
          <cell r="J457">
            <v>24.17</v>
          </cell>
          <cell r="K457">
            <v>48.33</v>
          </cell>
          <cell r="L457">
            <v>19.14</v>
          </cell>
          <cell r="M457">
            <v>19.149999999999999</v>
          </cell>
          <cell r="N457">
            <v>38.29</v>
          </cell>
          <cell r="O457">
            <v>179324.6</v>
          </cell>
        </row>
        <row r="458">
          <cell r="B458">
            <v>0</v>
          </cell>
          <cell r="C458" t="str">
            <v>9.7</v>
          </cell>
          <cell r="D458" t="str">
            <v>Composição</v>
          </cell>
          <cell r="E458" t="str">
            <v>SET-001</v>
          </cell>
          <cell r="F458" t="str">
            <v>Módulo Gradil Metálico para guarda-corpo</v>
          </cell>
          <cell r="G458">
            <v>290</v>
          </cell>
          <cell r="H458" t="str">
            <v>UN</v>
          </cell>
          <cell r="I458">
            <v>284.79000000000002</v>
          </cell>
          <cell r="J458">
            <v>284.79000000000002</v>
          </cell>
          <cell r="K458">
            <v>569.58000000000004</v>
          </cell>
          <cell r="L458">
            <v>225.61470000000003</v>
          </cell>
          <cell r="M458">
            <v>225.61</v>
          </cell>
          <cell r="N458">
            <v>451.22470000000004</v>
          </cell>
          <cell r="O458">
            <v>165178.20000000001</v>
          </cell>
        </row>
        <row r="459">
          <cell r="B459">
            <v>0</v>
          </cell>
          <cell r="C459" t="str">
            <v>9.8</v>
          </cell>
          <cell r="D459">
            <v>0</v>
          </cell>
          <cell r="E459">
            <v>0</v>
          </cell>
          <cell r="F459" t="str">
            <v>Acessibilidade - piso tátil e rampas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</row>
        <row r="460">
          <cell r="B460">
            <v>0</v>
          </cell>
          <cell r="C460" t="str">
            <v>9.8.1</v>
          </cell>
          <cell r="D460" t="str">
            <v xml:space="preserve"> DAER**</v>
          </cell>
          <cell r="E460">
            <v>15007</v>
          </cell>
          <cell r="F460" t="str">
            <v>Remoção de passeio para implantação das rampas de acessibilidade</v>
          </cell>
          <cell r="G460">
            <v>372.4</v>
          </cell>
          <cell r="H460" t="str">
            <v>M2</v>
          </cell>
          <cell r="I460">
            <v>2.4199999999999995</v>
          </cell>
          <cell r="J460">
            <v>2.4300000000000002</v>
          </cell>
          <cell r="K460">
            <v>4.8499999999999996</v>
          </cell>
          <cell r="L460">
            <v>1.92</v>
          </cell>
          <cell r="M460">
            <v>1.92</v>
          </cell>
          <cell r="N460">
            <v>3.84</v>
          </cell>
          <cell r="O460">
            <v>1806.14</v>
          </cell>
        </row>
        <row r="461">
          <cell r="B461">
            <v>0</v>
          </cell>
          <cell r="C461" t="str">
            <v>9.8.2</v>
          </cell>
          <cell r="D461" t="str">
            <v xml:space="preserve"> DAER**</v>
          </cell>
          <cell r="E461">
            <v>15007</v>
          </cell>
          <cell r="F461" t="str">
            <v>Remoção de passeio para colocação do piso tátil</v>
          </cell>
          <cell r="G461">
            <v>3608.1525000000001</v>
          </cell>
          <cell r="H461" t="str">
            <v>M2</v>
          </cell>
          <cell r="I461">
            <v>2.4199999999999995</v>
          </cell>
          <cell r="J461">
            <v>2.4300000000000002</v>
          </cell>
          <cell r="K461">
            <v>4.8499999999999996</v>
          </cell>
          <cell r="L461">
            <v>1.92</v>
          </cell>
          <cell r="M461">
            <v>1.92</v>
          </cell>
          <cell r="N461">
            <v>3.84</v>
          </cell>
          <cell r="O461">
            <v>17499.54</v>
          </cell>
        </row>
        <row r="462">
          <cell r="B462">
            <v>0</v>
          </cell>
          <cell r="C462" t="str">
            <v>9.8.3</v>
          </cell>
          <cell r="D462" t="str">
            <v>Composição</v>
          </cell>
          <cell r="E462" t="str">
            <v>MAI-002T</v>
          </cell>
          <cell r="F462" t="str">
            <v>Pavimentação das rampas de acessibilidade em concreto 20 MPa  e=5,0 cm, lastro de brita e=10 cm, inclusive transporte</v>
          </cell>
          <cell r="G462">
            <v>372.4</v>
          </cell>
          <cell r="H462" t="str">
            <v>M2</v>
          </cell>
          <cell r="I462">
            <v>28.43</v>
          </cell>
          <cell r="J462">
            <v>28.43</v>
          </cell>
          <cell r="K462">
            <v>56.86</v>
          </cell>
          <cell r="L462">
            <v>22.523999999999997</v>
          </cell>
          <cell r="M462">
            <v>22.52</v>
          </cell>
          <cell r="N462">
            <v>45.043999999999997</v>
          </cell>
          <cell r="O462">
            <v>21174.66</v>
          </cell>
        </row>
        <row r="463">
          <cell r="B463">
            <v>0</v>
          </cell>
          <cell r="C463" t="str">
            <v>9.8.4</v>
          </cell>
          <cell r="D463" t="str">
            <v>Composição</v>
          </cell>
          <cell r="E463" t="str">
            <v>JAN-002</v>
          </cell>
          <cell r="F463" t="str">
            <v>Fornecimento e colocação de piso tátil de alerta e/ou direcional em placa cimentícia de alta resistência (25x25cm), espessura 2,0cm</v>
          </cell>
          <cell r="G463">
            <v>3608.1525000000001</v>
          </cell>
          <cell r="H463" t="str">
            <v>M2</v>
          </cell>
          <cell r="I463">
            <v>64.13000000000001</v>
          </cell>
          <cell r="J463">
            <v>64.14</v>
          </cell>
          <cell r="K463">
            <v>128.27000000000001</v>
          </cell>
          <cell r="L463">
            <v>50.81</v>
          </cell>
          <cell r="M463">
            <v>50.81</v>
          </cell>
          <cell r="N463">
            <v>101.62</v>
          </cell>
          <cell r="O463">
            <v>462817.72</v>
          </cell>
        </row>
        <row r="464">
          <cell r="B464">
            <v>0</v>
          </cell>
          <cell r="C464" t="str">
            <v>9.8.5</v>
          </cell>
          <cell r="D464" t="str">
            <v>Composição</v>
          </cell>
          <cell r="E464" t="str">
            <v>JUN-013T</v>
          </cell>
          <cell r="F464" t="str">
            <v>Pavimento em bloco de concreto intertravado colorido, tráfego médio, e=8,0cm, sobre colchão de areia - Incl. transporte areia</v>
          </cell>
          <cell r="G464">
            <v>8.1824999999999992</v>
          </cell>
          <cell r="H464" t="str">
            <v>M2</v>
          </cell>
          <cell r="I464">
            <v>41.629999999999995</v>
          </cell>
          <cell r="J464">
            <v>41.64</v>
          </cell>
          <cell r="K464">
            <v>83.27</v>
          </cell>
          <cell r="L464">
            <v>32.985529226000004</v>
          </cell>
          <cell r="M464">
            <v>32.979999999999997</v>
          </cell>
          <cell r="N464">
            <v>65.965529226000001</v>
          </cell>
          <cell r="O464">
            <v>681.36</v>
          </cell>
        </row>
        <row r="465">
          <cell r="B465">
            <v>0</v>
          </cell>
          <cell r="C465" t="str">
            <v>9.8.6</v>
          </cell>
          <cell r="D465" t="str">
            <v>SINAPI</v>
          </cell>
          <cell r="E465">
            <v>72881</v>
          </cell>
          <cell r="F465" t="str">
            <v>Transporte local com caminhão basculante - Bota-fora - DMT = 8,43 km</v>
          </cell>
          <cell r="G465">
            <v>2370.9863413125004</v>
          </cell>
          <cell r="H465" t="str">
            <v>M3XKM</v>
          </cell>
          <cell r="I465">
            <v>0.7</v>
          </cell>
          <cell r="J465">
            <v>0.7</v>
          </cell>
          <cell r="K465">
            <v>1.4</v>
          </cell>
          <cell r="L465">
            <v>0.55000000000000004</v>
          </cell>
          <cell r="M465">
            <v>0.56000000000000005</v>
          </cell>
          <cell r="N465">
            <v>1.1100000000000001</v>
          </cell>
          <cell r="O465">
            <v>3319.38</v>
          </cell>
        </row>
        <row r="466">
          <cell r="B466">
            <v>0</v>
          </cell>
          <cell r="C466">
            <v>0</v>
          </cell>
          <cell r="D466">
            <v>0</v>
          </cell>
          <cell r="E466">
            <v>0</v>
          </cell>
          <cell r="F466" t="str">
            <v>Subtotal de Paisagismo / Urbanização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1194871.03</v>
          </cell>
        </row>
        <row r="467">
          <cell r="B467">
            <v>0</v>
          </cell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</row>
        <row r="468">
          <cell r="B468" t="str">
            <v>C.10</v>
          </cell>
          <cell r="C468">
            <v>0</v>
          </cell>
          <cell r="D468">
            <v>0</v>
          </cell>
          <cell r="E468">
            <v>0</v>
          </cell>
          <cell r="F468" t="str">
            <v>ILUMINAÇÃO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</row>
        <row r="469">
          <cell r="B469">
            <v>0</v>
          </cell>
          <cell r="C469" t="str">
            <v>10.1</v>
          </cell>
          <cell r="D469" t="str">
            <v>Composição</v>
          </cell>
          <cell r="E469" t="str">
            <v>NOV-001</v>
          </cell>
          <cell r="F469" t="str">
            <v>Luminária fechada p/ Iluminação Pública, c/ reator, c/ lâmpada a vapor de sódio de 70W à 250W, c/ braço metálico curvo projeção 1,5m à 2,5m</v>
          </cell>
          <cell r="G469">
            <v>115</v>
          </cell>
          <cell r="H469" t="str">
            <v>UN</v>
          </cell>
          <cell r="I469">
            <v>379.67</v>
          </cell>
          <cell r="J469">
            <v>379.68</v>
          </cell>
          <cell r="K469">
            <v>759.35</v>
          </cell>
          <cell r="L469">
            <v>300.78207055200005</v>
          </cell>
          <cell r="M469">
            <v>300.77999999999997</v>
          </cell>
          <cell r="N469">
            <v>601.56207055200002</v>
          </cell>
          <cell r="O469">
            <v>87325.25</v>
          </cell>
        </row>
        <row r="470">
          <cell r="B470">
            <v>0</v>
          </cell>
          <cell r="C470" t="str">
            <v>10.2</v>
          </cell>
          <cell r="D470" t="str">
            <v>Composição</v>
          </cell>
          <cell r="E470" t="str">
            <v>OUT-002.1</v>
          </cell>
          <cell r="F470" t="str">
            <v>Remanejo de Poste e Rede Elétrica, Incl. poste de concreto h=10,0m, sem transformador</v>
          </cell>
          <cell r="G470">
            <v>1</v>
          </cell>
          <cell r="H470" t="str">
            <v>UN</v>
          </cell>
          <cell r="I470">
            <v>3286.48</v>
          </cell>
          <cell r="J470">
            <v>3286.48</v>
          </cell>
          <cell r="K470">
            <v>6572.96</v>
          </cell>
          <cell r="L470">
            <v>2603.5675000000006</v>
          </cell>
          <cell r="M470">
            <v>2603.56</v>
          </cell>
          <cell r="N470">
            <v>5207.1275000000005</v>
          </cell>
          <cell r="O470">
            <v>6572.96</v>
          </cell>
        </row>
        <row r="471">
          <cell r="B471">
            <v>0</v>
          </cell>
          <cell r="C471">
            <v>0</v>
          </cell>
          <cell r="D471">
            <v>0</v>
          </cell>
          <cell r="E471">
            <v>0</v>
          </cell>
          <cell r="F471" t="str">
            <v>Subtotal de Iluminação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93898.21</v>
          </cell>
        </row>
        <row r="472">
          <cell r="B472">
            <v>0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</row>
        <row r="473">
          <cell r="B473" t="str">
            <v>C.11</v>
          </cell>
          <cell r="C473">
            <v>0</v>
          </cell>
          <cell r="D473">
            <v>0</v>
          </cell>
          <cell r="E473">
            <v>0</v>
          </cell>
          <cell r="F473" t="str">
            <v>ENSAIOS TECNOLÓGICOS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</row>
        <row r="474">
          <cell r="B474">
            <v>0</v>
          </cell>
          <cell r="C474" t="str">
            <v>11.1</v>
          </cell>
          <cell r="D474" t="str">
            <v>SINAPI</v>
          </cell>
          <cell r="E474" t="str">
            <v>73900/001</v>
          </cell>
          <cell r="F474" t="str">
            <v xml:space="preserve">ENSAIOS DE IMPRIMACAO - ASFALTO DILUIDO </v>
          </cell>
          <cell r="G474">
            <v>13854</v>
          </cell>
          <cell r="H474" t="str">
            <v>M2</v>
          </cell>
          <cell r="I474">
            <v>0.02</v>
          </cell>
          <cell r="J474">
            <v>0.02</v>
          </cell>
          <cell r="K474">
            <v>0.04</v>
          </cell>
          <cell r="L474">
            <v>9.9999999999999985E-3</v>
          </cell>
          <cell r="M474">
            <v>0.02</v>
          </cell>
          <cell r="N474">
            <v>0.03</v>
          </cell>
          <cell r="O474">
            <v>554.16</v>
          </cell>
        </row>
        <row r="475">
          <cell r="B475">
            <v>0</v>
          </cell>
          <cell r="C475" t="str">
            <v>11.2</v>
          </cell>
          <cell r="D475" t="str">
            <v>SINAPI</v>
          </cell>
          <cell r="E475">
            <v>74259</v>
          </cell>
          <cell r="F475" t="str">
            <v xml:space="preserve">ENSAIOS DE PINTURA DE LIGACAO </v>
          </cell>
          <cell r="G475">
            <v>301476.3</v>
          </cell>
          <cell r="H475" t="str">
            <v>M2</v>
          </cell>
          <cell r="I475">
            <v>9.9999999999999985E-3</v>
          </cell>
          <cell r="J475">
            <v>0.02</v>
          </cell>
          <cell r="K475">
            <v>0.03</v>
          </cell>
          <cell r="L475">
            <v>0.01</v>
          </cell>
          <cell r="M475">
            <v>0.01</v>
          </cell>
          <cell r="N475">
            <v>0.02</v>
          </cell>
          <cell r="O475">
            <v>9044.2900000000009</v>
          </cell>
        </row>
        <row r="476">
          <cell r="B476">
            <v>0</v>
          </cell>
          <cell r="C476" t="str">
            <v>11.3</v>
          </cell>
          <cell r="D476" t="str">
            <v>SINAPI</v>
          </cell>
          <cell r="E476" t="str">
            <v>73900/012</v>
          </cell>
          <cell r="F476" t="str">
            <v xml:space="preserve">ENSAIOS DE CONCRETO ASFALTICO </v>
          </cell>
          <cell r="G476">
            <v>5926.00864</v>
          </cell>
          <cell r="H476" t="str">
            <v>T</v>
          </cell>
          <cell r="I476">
            <v>18.3</v>
          </cell>
          <cell r="J476">
            <v>18.309999999999999</v>
          </cell>
          <cell r="K476">
            <v>36.61</v>
          </cell>
          <cell r="L476">
            <v>14.5</v>
          </cell>
          <cell r="M476">
            <v>14.5</v>
          </cell>
          <cell r="N476">
            <v>29</v>
          </cell>
          <cell r="O476">
            <v>216951.18</v>
          </cell>
        </row>
        <row r="477">
          <cell r="B477">
            <v>0</v>
          </cell>
          <cell r="C477" t="str">
            <v>11.4</v>
          </cell>
          <cell r="D477" t="str">
            <v>SINAPI</v>
          </cell>
          <cell r="E477" t="str">
            <v>74022/010</v>
          </cell>
          <cell r="F477" t="str">
            <v>ENSAIO DE COMPACTACAO - AMOSTRAS NAO TRABALHADAS - ENERGIA NORMAL - SOLOS</v>
          </cell>
          <cell r="G477">
            <v>105</v>
          </cell>
          <cell r="H477" t="str">
            <v>UN</v>
          </cell>
          <cell r="I477">
            <v>55.32</v>
          </cell>
          <cell r="J477">
            <v>55.32</v>
          </cell>
          <cell r="K477">
            <v>110.64</v>
          </cell>
          <cell r="L477">
            <v>43.820000000000007</v>
          </cell>
          <cell r="M477">
            <v>43.83</v>
          </cell>
          <cell r="N477">
            <v>87.65</v>
          </cell>
          <cell r="O477">
            <v>11617.2</v>
          </cell>
        </row>
        <row r="478">
          <cell r="B478">
            <v>0</v>
          </cell>
          <cell r="C478" t="str">
            <v>11.5</v>
          </cell>
          <cell r="D478" t="str">
            <v>SINAPI</v>
          </cell>
          <cell r="E478" t="str">
            <v>74022/013</v>
          </cell>
          <cell r="F478" t="str">
            <v xml:space="preserve">ENSAIO DE COMPACTACAO - AMOSTRAS TRABALHADAS - SOLOS </v>
          </cell>
          <cell r="G478">
            <v>210</v>
          </cell>
          <cell r="H478" t="str">
            <v>UN</v>
          </cell>
          <cell r="I478">
            <v>58.23</v>
          </cell>
          <cell r="J478">
            <v>58.24</v>
          </cell>
          <cell r="K478">
            <v>116.47</v>
          </cell>
          <cell r="L478">
            <v>46.129999999999995</v>
          </cell>
          <cell r="M478">
            <v>46.14</v>
          </cell>
          <cell r="N478">
            <v>92.27</v>
          </cell>
          <cell r="O478">
            <v>24458.7</v>
          </cell>
        </row>
        <row r="479">
          <cell r="B479">
            <v>0</v>
          </cell>
          <cell r="C479" t="str">
            <v>11.6</v>
          </cell>
          <cell r="D479" t="str">
            <v>SINAPI</v>
          </cell>
          <cell r="E479" t="str">
            <v>74022/019</v>
          </cell>
          <cell r="F479" t="str">
            <v>ENSAIO DE INDICE DE SUPORTE CALIFORNIA - AMOSTRAS NAO TRABALHADAS - ENERGIA NORMAL - SOLOS</v>
          </cell>
          <cell r="G479">
            <v>105</v>
          </cell>
          <cell r="H479" t="str">
            <v>UN</v>
          </cell>
          <cell r="I479">
            <v>66.97</v>
          </cell>
          <cell r="J479">
            <v>66.97</v>
          </cell>
          <cell r="K479">
            <v>133.94</v>
          </cell>
          <cell r="L479">
            <v>53.05</v>
          </cell>
          <cell r="M479">
            <v>53.06</v>
          </cell>
          <cell r="N479">
            <v>106.11</v>
          </cell>
          <cell r="O479">
            <v>14063.7</v>
          </cell>
        </row>
        <row r="480">
          <cell r="B480">
            <v>0</v>
          </cell>
          <cell r="C480" t="str">
            <v>11.7</v>
          </cell>
          <cell r="D480" t="str">
            <v>SINAPI</v>
          </cell>
          <cell r="E480" t="str">
            <v>74022/038</v>
          </cell>
          <cell r="F480" t="str">
            <v xml:space="preserve">ENSAIO DE EXPANSIBILIDADE - SOLOS </v>
          </cell>
          <cell r="G480">
            <v>105</v>
          </cell>
          <cell r="H480" t="str">
            <v>UN</v>
          </cell>
          <cell r="I480">
            <v>42.22</v>
          </cell>
          <cell r="J480">
            <v>42.22</v>
          </cell>
          <cell r="K480">
            <v>84.44</v>
          </cell>
          <cell r="L480">
            <v>33.44</v>
          </cell>
          <cell r="M480">
            <v>33.450000000000003</v>
          </cell>
          <cell r="N480">
            <v>66.89</v>
          </cell>
          <cell r="O480">
            <v>8866.2000000000007</v>
          </cell>
        </row>
        <row r="481">
          <cell r="B481">
            <v>0</v>
          </cell>
          <cell r="C481" t="str">
            <v>11.8</v>
          </cell>
          <cell r="D481" t="str">
            <v>SINAPI</v>
          </cell>
          <cell r="E481" t="str">
            <v>74022/011</v>
          </cell>
          <cell r="F481" t="str">
            <v>ENSAIO DE COMPACTACAO - AMOSTRAS NAO TRABALHADAS - ENERGIA INTERMEDIARIA - SOLOS</v>
          </cell>
          <cell r="G481">
            <v>105</v>
          </cell>
          <cell r="H481" t="str">
            <v>UN</v>
          </cell>
          <cell r="I481">
            <v>84.44</v>
          </cell>
          <cell r="J481">
            <v>84.44</v>
          </cell>
          <cell r="K481">
            <v>168.88</v>
          </cell>
          <cell r="L481">
            <v>66.889999999999986</v>
          </cell>
          <cell r="M481">
            <v>66.900000000000006</v>
          </cell>
          <cell r="N481">
            <v>133.79</v>
          </cell>
          <cell r="O481">
            <v>17732.400000000001</v>
          </cell>
        </row>
        <row r="482">
          <cell r="B482">
            <v>0</v>
          </cell>
          <cell r="C482">
            <v>0</v>
          </cell>
          <cell r="D482">
            <v>0</v>
          </cell>
          <cell r="E482">
            <v>0</v>
          </cell>
          <cell r="F482" t="str">
            <v>Subtotal de Ensaios Tecnológicos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303287.83000000007</v>
          </cell>
        </row>
        <row r="483">
          <cell r="B483">
            <v>0</v>
          </cell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</row>
        <row r="484">
          <cell r="B484" t="str">
            <v>C.12</v>
          </cell>
          <cell r="C484">
            <v>0</v>
          </cell>
          <cell r="D484">
            <v>0</v>
          </cell>
          <cell r="E484">
            <v>0</v>
          </cell>
          <cell r="F484" t="str">
            <v>LIMPEZA E ARREMATES FINAIS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</row>
        <row r="485">
          <cell r="B485">
            <v>0</v>
          </cell>
          <cell r="C485" t="str">
            <v>12.1</v>
          </cell>
          <cell r="D485" t="str">
            <v>SINAPI</v>
          </cell>
          <cell r="E485">
            <v>9537</v>
          </cell>
          <cell r="F485" t="str">
            <v>LIMPEZA FINAL DA OBRA</v>
          </cell>
          <cell r="G485">
            <v>89590</v>
          </cell>
          <cell r="H485" t="str">
            <v>M2</v>
          </cell>
          <cell r="I485">
            <v>1.17</v>
          </cell>
          <cell r="J485">
            <v>1.17</v>
          </cell>
          <cell r="K485">
            <v>2.34</v>
          </cell>
          <cell r="L485">
            <v>0.92</v>
          </cell>
          <cell r="M485">
            <v>0.93</v>
          </cell>
          <cell r="N485">
            <v>1.85</v>
          </cell>
          <cell r="O485">
            <v>209640.6</v>
          </cell>
        </row>
        <row r="486">
          <cell r="B486">
            <v>0</v>
          </cell>
          <cell r="C486">
            <v>0</v>
          </cell>
          <cell r="D486">
            <v>0</v>
          </cell>
          <cell r="E486">
            <v>0</v>
          </cell>
          <cell r="F486" t="str">
            <v>Subtotal de Limpeza e Arremates Finais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  <cell r="O486">
            <v>209640.6</v>
          </cell>
        </row>
        <row r="487">
          <cell r="B487">
            <v>0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</row>
        <row r="488">
          <cell r="B488">
            <v>0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 t="str">
            <v>TOTAL GERAL: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19470117.829999983</v>
          </cell>
          <cell r="O488">
            <v>0</v>
          </cell>
        </row>
        <row r="489">
          <cell r="B489">
            <v>0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</row>
        <row r="490"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 t="str">
            <v>* CONTRAPARTIDA ADICIONAL DO MUNICÍPIO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 t="str">
            <v>TOTAL:</v>
          </cell>
          <cell r="M490">
            <v>0</v>
          </cell>
          <cell r="N490">
            <v>2829907.55</v>
          </cell>
          <cell r="O490">
            <v>0</v>
          </cell>
        </row>
        <row r="491"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</row>
        <row r="492">
          <cell r="B492" t="str">
            <v>AUTOR/RESPONS. PELO ORÇAMENTO:</v>
          </cell>
          <cell r="C492">
            <v>0</v>
          </cell>
          <cell r="D492">
            <v>0</v>
          </cell>
          <cell r="E492">
            <v>0</v>
          </cell>
          <cell r="F492" t="str">
            <v>ASSINATURA:</v>
          </cell>
          <cell r="G492">
            <v>0</v>
          </cell>
          <cell r="H492">
            <v>0</v>
          </cell>
          <cell r="I492">
            <v>0</v>
          </cell>
          <cell r="J492" t="str">
            <v>CREA Nº</v>
          </cell>
          <cell r="K492">
            <v>0</v>
          </cell>
          <cell r="L492">
            <v>0</v>
          </cell>
          <cell r="M492" t="str">
            <v>ART Nº</v>
          </cell>
          <cell r="N492">
            <v>0</v>
          </cell>
          <cell r="O492">
            <v>0</v>
          </cell>
        </row>
        <row r="493">
          <cell r="B493" t="str">
            <v>José Carlos Teixeira Tedesco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 t="str">
            <v>RS005546</v>
          </cell>
          <cell r="K493">
            <v>0</v>
          </cell>
          <cell r="L493">
            <v>0</v>
          </cell>
          <cell r="M493">
            <v>7257784</v>
          </cell>
          <cell r="N493">
            <v>0</v>
          </cell>
          <cell r="O493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-0.249977111117893"/>
    <pageSetUpPr fitToPage="1"/>
  </sheetPr>
  <dimension ref="A1:V1370"/>
  <sheetViews>
    <sheetView showZeros="0" tabSelected="1" view="pageBreakPreview" topLeftCell="A41" zoomScale="70" zoomScaleNormal="55" zoomScaleSheetLayoutView="70" workbookViewId="0">
      <selection activeCell="N64" sqref="N64"/>
    </sheetView>
  </sheetViews>
  <sheetFormatPr defaultColWidth="18.28515625" defaultRowHeight="18.75"/>
  <cols>
    <col min="1" max="1" width="1.7109375" style="12" customWidth="1"/>
    <col min="2" max="2" width="9.7109375" style="12" customWidth="1"/>
    <col min="3" max="3" width="24.7109375" style="12" customWidth="1"/>
    <col min="4" max="4" width="24.140625" style="12" customWidth="1"/>
    <col min="5" max="5" width="14.7109375" style="13" customWidth="1"/>
    <col min="6" max="6" width="14.7109375" style="14" customWidth="1"/>
    <col min="7" max="7" width="14.7109375" style="11" customWidth="1"/>
    <col min="8" max="9" width="14.7109375" style="15" customWidth="1"/>
    <col min="10" max="10" width="14.7109375" style="16" customWidth="1"/>
    <col min="11" max="12" width="14.7109375" style="15" customWidth="1"/>
    <col min="13" max="14" width="14.7109375" style="16" customWidth="1"/>
    <col min="15" max="15" width="14.7109375" style="18" customWidth="1"/>
    <col min="16" max="21" width="14.7109375" style="17" customWidth="1"/>
    <col min="22" max="22" width="17.140625" style="17" customWidth="1"/>
    <col min="23" max="16384" width="18.28515625" style="17"/>
  </cols>
  <sheetData>
    <row r="1" spans="1:22" s="4" customFormat="1" ht="70.5" customHeight="1">
      <c r="A1" s="449"/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49"/>
      <c r="N1" s="449"/>
      <c r="O1" s="449"/>
      <c r="P1" s="449"/>
      <c r="Q1" s="449"/>
      <c r="R1" s="449"/>
      <c r="S1" s="449"/>
      <c r="T1" s="449"/>
      <c r="U1" s="449"/>
      <c r="V1" s="449"/>
    </row>
    <row r="2" spans="1:22" s="4" customFormat="1" ht="33.75">
      <c r="A2" s="450" t="s">
        <v>18</v>
      </c>
      <c r="B2" s="450"/>
      <c r="C2" s="450"/>
      <c r="D2" s="450"/>
      <c r="E2" s="450"/>
      <c r="F2" s="450"/>
      <c r="G2" s="450"/>
      <c r="H2" s="450"/>
      <c r="I2" s="450"/>
      <c r="J2" s="450"/>
      <c r="K2" s="450"/>
      <c r="L2" s="450"/>
      <c r="M2" s="450"/>
      <c r="N2" s="450"/>
      <c r="O2" s="450"/>
      <c r="P2" s="450"/>
      <c r="Q2" s="450"/>
      <c r="R2" s="450"/>
      <c r="S2" s="450"/>
      <c r="T2" s="450"/>
      <c r="U2" s="450"/>
      <c r="V2" s="450"/>
    </row>
    <row r="3" spans="1:22" s="4" customFormat="1" ht="33.75" thickBot="1">
      <c r="A3" s="451" t="s">
        <v>46</v>
      </c>
      <c r="B3" s="451"/>
      <c r="C3" s="451"/>
      <c r="D3" s="451"/>
      <c r="E3" s="451"/>
      <c r="F3" s="451"/>
      <c r="G3" s="451"/>
      <c r="H3" s="451"/>
      <c r="I3" s="451"/>
      <c r="J3" s="451"/>
      <c r="K3" s="451"/>
      <c r="L3" s="451"/>
      <c r="M3" s="451"/>
      <c r="N3" s="451"/>
      <c r="O3" s="451"/>
      <c r="P3" s="451"/>
      <c r="Q3" s="451"/>
      <c r="R3" s="451"/>
      <c r="S3" s="451"/>
      <c r="T3" s="451"/>
      <c r="U3" s="451"/>
      <c r="V3" s="451"/>
    </row>
    <row r="4" spans="1:22" s="5" customFormat="1" ht="18">
      <c r="A4" s="74" t="s">
        <v>27</v>
      </c>
      <c r="B4" s="75"/>
      <c r="C4" s="75"/>
      <c r="D4" s="75"/>
      <c r="E4" s="75"/>
      <c r="F4" s="75"/>
      <c r="K4" s="77" t="s">
        <v>60</v>
      </c>
      <c r="L4" s="77"/>
      <c r="M4" s="77"/>
      <c r="N4" s="79"/>
      <c r="O4" s="2"/>
      <c r="V4" s="8"/>
    </row>
    <row r="5" spans="1:22" s="5" customFormat="1" ht="18">
      <c r="A5" s="85" t="s">
        <v>61</v>
      </c>
      <c r="B5" s="75"/>
      <c r="C5" s="75"/>
      <c r="D5" s="75"/>
      <c r="E5" s="76"/>
      <c r="F5" s="77"/>
      <c r="K5" s="78" t="s">
        <v>19</v>
      </c>
      <c r="L5" s="78"/>
      <c r="M5" s="77"/>
      <c r="N5" s="79"/>
      <c r="O5" s="2"/>
      <c r="V5" s="8"/>
    </row>
    <row r="6" spans="1:22" s="5" customFormat="1" ht="18">
      <c r="A6" s="74" t="s">
        <v>20</v>
      </c>
      <c r="B6" s="75"/>
      <c r="C6" s="76"/>
      <c r="D6" s="75"/>
      <c r="E6" s="76"/>
      <c r="F6" s="77"/>
      <c r="K6" s="75" t="s">
        <v>62</v>
      </c>
      <c r="L6" s="75"/>
      <c r="M6" s="77"/>
      <c r="N6" s="79"/>
      <c r="O6" s="2"/>
      <c r="V6" s="8"/>
    </row>
    <row r="7" spans="1:22" s="5" customFormat="1" ht="18">
      <c r="A7" s="74" t="s">
        <v>63</v>
      </c>
      <c r="B7" s="79"/>
      <c r="C7" s="79"/>
      <c r="D7" s="80"/>
      <c r="E7" s="76"/>
      <c r="F7" s="77"/>
      <c r="K7" s="75"/>
      <c r="L7" s="79"/>
      <c r="M7" s="77"/>
      <c r="N7" s="79"/>
      <c r="O7" s="2"/>
      <c r="V7" s="8"/>
    </row>
    <row r="8" spans="1:22" s="5" customFormat="1" ht="18">
      <c r="A8" s="74" t="s">
        <v>59</v>
      </c>
      <c r="B8" s="79"/>
      <c r="C8" s="79"/>
      <c r="D8" s="79"/>
      <c r="E8" s="76"/>
      <c r="F8" s="77"/>
      <c r="K8" s="75"/>
      <c r="L8" s="81"/>
      <c r="M8" s="82" t="s">
        <v>0</v>
      </c>
      <c r="N8" s="83">
        <v>0.26229999999999998</v>
      </c>
      <c r="O8" s="2"/>
      <c r="V8" s="8"/>
    </row>
    <row r="9" spans="1:22" s="5" customFormat="1" thickBot="1">
      <c r="A9" s="84" t="s">
        <v>58</v>
      </c>
      <c r="B9" s="79"/>
      <c r="C9" s="79"/>
      <c r="D9" s="79"/>
      <c r="E9" s="76"/>
      <c r="F9" s="77"/>
      <c r="G9" s="77"/>
      <c r="H9" s="81"/>
      <c r="I9" s="77"/>
      <c r="J9" s="79"/>
      <c r="K9" s="6"/>
      <c r="L9" s="6"/>
      <c r="M9" s="1"/>
      <c r="N9" s="349"/>
      <c r="O9" s="2"/>
      <c r="V9" s="8"/>
    </row>
    <row r="10" spans="1:22" s="22" customFormat="1" ht="18.75" customHeight="1" thickBot="1">
      <c r="A10" s="427" t="s">
        <v>28</v>
      </c>
      <c r="B10" s="428"/>
      <c r="C10" s="429" t="s">
        <v>29</v>
      </c>
      <c r="D10" s="430"/>
      <c r="E10" s="430"/>
      <c r="F10" s="430"/>
      <c r="G10" s="430"/>
      <c r="H10" s="430"/>
      <c r="I10" s="430"/>
      <c r="J10" s="430"/>
      <c r="K10" s="350"/>
      <c r="L10" s="350"/>
      <c r="M10" s="350"/>
      <c r="N10" s="351"/>
      <c r="O10" s="352"/>
      <c r="P10" s="353"/>
      <c r="Q10" s="353"/>
      <c r="R10" s="353"/>
      <c r="S10" s="353"/>
      <c r="T10" s="353"/>
      <c r="U10" s="353"/>
      <c r="V10" s="354"/>
    </row>
    <row r="11" spans="1:22" s="22" customFormat="1" ht="19.5" customHeight="1" thickBot="1">
      <c r="A11" s="442" t="s">
        <v>25</v>
      </c>
      <c r="B11" s="443"/>
      <c r="C11" s="443"/>
      <c r="D11" s="443"/>
      <c r="E11" s="443"/>
      <c r="F11" s="443"/>
      <c r="G11" s="443"/>
      <c r="H11" s="443"/>
      <c r="I11" s="443"/>
      <c r="J11" s="443"/>
      <c r="K11" s="443"/>
      <c r="L11" s="443"/>
      <c r="M11" s="443"/>
      <c r="N11" s="443"/>
      <c r="O11" s="443"/>
      <c r="P11" s="443"/>
      <c r="Q11" s="443"/>
      <c r="R11" s="443"/>
      <c r="S11" s="443"/>
      <c r="T11" s="443"/>
      <c r="U11" s="443"/>
      <c r="V11" s="444"/>
    </row>
    <row r="12" spans="1:22" s="25" customFormat="1" ht="28.5" thickBot="1">
      <c r="A12" s="431" t="s">
        <v>30</v>
      </c>
      <c r="B12" s="432"/>
      <c r="C12" s="332" t="s">
        <v>31</v>
      </c>
      <c r="D12" s="333" t="s">
        <v>32</v>
      </c>
      <c r="E12" s="334" t="s">
        <v>33</v>
      </c>
      <c r="F12" s="334" t="s">
        <v>34</v>
      </c>
      <c r="G12" s="334" t="s">
        <v>35</v>
      </c>
      <c r="H12" s="334" t="s">
        <v>36</v>
      </c>
      <c r="I12" s="334" t="s">
        <v>37</v>
      </c>
      <c r="J12" s="334" t="s">
        <v>42</v>
      </c>
      <c r="K12" s="334" t="s">
        <v>43</v>
      </c>
      <c r="L12" s="334" t="s">
        <v>44</v>
      </c>
      <c r="M12" s="334" t="s">
        <v>45</v>
      </c>
      <c r="N12" s="334" t="s">
        <v>47</v>
      </c>
      <c r="O12" s="334" t="s">
        <v>48</v>
      </c>
      <c r="P12" s="334" t="s">
        <v>49</v>
      </c>
      <c r="Q12" s="334" t="s">
        <v>50</v>
      </c>
      <c r="R12" s="334" t="s">
        <v>51</v>
      </c>
      <c r="S12" s="334" t="s">
        <v>52</v>
      </c>
      <c r="T12" s="334" t="s">
        <v>53</v>
      </c>
      <c r="U12" s="334" t="s">
        <v>54</v>
      </c>
      <c r="V12" s="335" t="s">
        <v>55</v>
      </c>
    </row>
    <row r="13" spans="1:22" s="3" customFormat="1">
      <c r="A13" s="404" t="s">
        <v>1</v>
      </c>
      <c r="B13" s="405"/>
      <c r="C13" s="408" t="str">
        <f>IF(A13&lt;&gt;"",VLOOKUP(A13,'[2]ORÇAMENTO - DOMINGOS DE ALMEIDA'!$B:$O,5,0)," ")</f>
        <v>INSTALAÇÕES PROVISÓRIAS</v>
      </c>
      <c r="D13" s="336"/>
      <c r="E13" s="321">
        <f>$D$13/18</f>
        <v>0</v>
      </c>
      <c r="F13" s="321">
        <f t="shared" ref="F13:V13" si="0">$D$13/18</f>
        <v>0</v>
      </c>
      <c r="G13" s="321">
        <f t="shared" si="0"/>
        <v>0</v>
      </c>
      <c r="H13" s="321">
        <f t="shared" si="0"/>
        <v>0</v>
      </c>
      <c r="I13" s="321">
        <f t="shared" si="0"/>
        <v>0</v>
      </c>
      <c r="J13" s="321">
        <f t="shared" si="0"/>
        <v>0</v>
      </c>
      <c r="K13" s="321">
        <f t="shared" si="0"/>
        <v>0</v>
      </c>
      <c r="L13" s="321">
        <f t="shared" si="0"/>
        <v>0</v>
      </c>
      <c r="M13" s="321">
        <f t="shared" si="0"/>
        <v>0</v>
      </c>
      <c r="N13" s="321">
        <f t="shared" si="0"/>
        <v>0</v>
      </c>
      <c r="O13" s="321">
        <f t="shared" si="0"/>
        <v>0</v>
      </c>
      <c r="P13" s="321">
        <f t="shared" si="0"/>
        <v>0</v>
      </c>
      <c r="Q13" s="321">
        <f t="shared" si="0"/>
        <v>0</v>
      </c>
      <c r="R13" s="321">
        <f t="shared" si="0"/>
        <v>0</v>
      </c>
      <c r="S13" s="321">
        <f t="shared" si="0"/>
        <v>0</v>
      </c>
      <c r="T13" s="321">
        <f t="shared" si="0"/>
        <v>0</v>
      </c>
      <c r="U13" s="321">
        <f t="shared" si="0"/>
        <v>0</v>
      </c>
      <c r="V13" s="321">
        <f t="shared" si="0"/>
        <v>0</v>
      </c>
    </row>
    <row r="14" spans="1:22" s="22" customFormat="1" thickBot="1">
      <c r="A14" s="406"/>
      <c r="B14" s="407"/>
      <c r="C14" s="409"/>
      <c r="D14" s="337" t="e">
        <f>SUM(E14:V14)</f>
        <v>#DIV/0!</v>
      </c>
      <c r="E14" s="322" t="e">
        <f>E13/$D$13</f>
        <v>#DIV/0!</v>
      </c>
      <c r="F14" s="322" t="e">
        <f t="shared" ref="F14:V14" si="1">F13/$D$13</f>
        <v>#DIV/0!</v>
      </c>
      <c r="G14" s="322" t="e">
        <f t="shared" si="1"/>
        <v>#DIV/0!</v>
      </c>
      <c r="H14" s="322" t="e">
        <f t="shared" si="1"/>
        <v>#DIV/0!</v>
      </c>
      <c r="I14" s="322" t="e">
        <f t="shared" si="1"/>
        <v>#DIV/0!</v>
      </c>
      <c r="J14" s="322" t="e">
        <f t="shared" si="1"/>
        <v>#DIV/0!</v>
      </c>
      <c r="K14" s="322" t="e">
        <f t="shared" si="1"/>
        <v>#DIV/0!</v>
      </c>
      <c r="L14" s="322" t="e">
        <f t="shared" si="1"/>
        <v>#DIV/0!</v>
      </c>
      <c r="M14" s="322" t="e">
        <f t="shared" si="1"/>
        <v>#DIV/0!</v>
      </c>
      <c r="N14" s="322" t="e">
        <f t="shared" si="1"/>
        <v>#DIV/0!</v>
      </c>
      <c r="O14" s="322" t="e">
        <f t="shared" si="1"/>
        <v>#DIV/0!</v>
      </c>
      <c r="P14" s="322" t="e">
        <f t="shared" si="1"/>
        <v>#DIV/0!</v>
      </c>
      <c r="Q14" s="322" t="e">
        <f t="shared" si="1"/>
        <v>#DIV/0!</v>
      </c>
      <c r="R14" s="322" t="e">
        <f t="shared" si="1"/>
        <v>#DIV/0!</v>
      </c>
      <c r="S14" s="322" t="e">
        <f t="shared" si="1"/>
        <v>#DIV/0!</v>
      </c>
      <c r="T14" s="322" t="e">
        <f t="shared" si="1"/>
        <v>#DIV/0!</v>
      </c>
      <c r="U14" s="322" t="e">
        <f t="shared" si="1"/>
        <v>#DIV/0!</v>
      </c>
      <c r="V14" s="322" t="e">
        <f t="shared" si="1"/>
        <v>#DIV/0!</v>
      </c>
    </row>
    <row r="15" spans="1:22" s="22" customFormat="1" ht="18">
      <c r="A15" s="404" t="s">
        <v>2</v>
      </c>
      <c r="B15" s="405"/>
      <c r="C15" s="408" t="str">
        <f>IF(A15&lt;&gt;"",VLOOKUP(A15,'[2]ORÇAMENTO - DOMINGOS DE ALMEIDA'!$B:$O,5,0)," ")</f>
        <v>ADMINISTRAÇÃO LOCAL / MANUTENÇÃO DO CANTEIRO</v>
      </c>
      <c r="D15" s="336"/>
      <c r="E15" s="321">
        <f>$D$15/18</f>
        <v>0</v>
      </c>
      <c r="F15" s="321">
        <f t="shared" ref="F15:V15" si="2">$D$15/18</f>
        <v>0</v>
      </c>
      <c r="G15" s="321">
        <f t="shared" si="2"/>
        <v>0</v>
      </c>
      <c r="H15" s="321">
        <f t="shared" si="2"/>
        <v>0</v>
      </c>
      <c r="I15" s="321">
        <f t="shared" si="2"/>
        <v>0</v>
      </c>
      <c r="J15" s="321">
        <f t="shared" si="2"/>
        <v>0</v>
      </c>
      <c r="K15" s="321">
        <f t="shared" si="2"/>
        <v>0</v>
      </c>
      <c r="L15" s="321">
        <f t="shared" si="2"/>
        <v>0</v>
      </c>
      <c r="M15" s="321">
        <f t="shared" si="2"/>
        <v>0</v>
      </c>
      <c r="N15" s="321">
        <f t="shared" si="2"/>
        <v>0</v>
      </c>
      <c r="O15" s="321">
        <f t="shared" si="2"/>
        <v>0</v>
      </c>
      <c r="P15" s="321">
        <f t="shared" si="2"/>
        <v>0</v>
      </c>
      <c r="Q15" s="321">
        <f t="shared" si="2"/>
        <v>0</v>
      </c>
      <c r="R15" s="321">
        <f t="shared" si="2"/>
        <v>0</v>
      </c>
      <c r="S15" s="321">
        <f t="shared" si="2"/>
        <v>0</v>
      </c>
      <c r="T15" s="321">
        <f t="shared" si="2"/>
        <v>0</v>
      </c>
      <c r="U15" s="321">
        <f t="shared" si="2"/>
        <v>0</v>
      </c>
      <c r="V15" s="321">
        <f t="shared" si="2"/>
        <v>0</v>
      </c>
    </row>
    <row r="16" spans="1:22" s="22" customFormat="1" thickBot="1">
      <c r="A16" s="406"/>
      <c r="B16" s="407"/>
      <c r="C16" s="409"/>
      <c r="D16" s="337" t="e">
        <f>SUM(E16:V16)</f>
        <v>#DIV/0!</v>
      </c>
      <c r="E16" s="322" t="e">
        <f t="shared" ref="E16" si="3">E15/$D$13</f>
        <v>#DIV/0!</v>
      </c>
      <c r="F16" s="322" t="e">
        <f t="shared" ref="F16" si="4">F15/$D$13</f>
        <v>#DIV/0!</v>
      </c>
      <c r="G16" s="322" t="e">
        <f t="shared" ref="G16" si="5">G15/$D$13</f>
        <v>#DIV/0!</v>
      </c>
      <c r="H16" s="322" t="e">
        <f t="shared" ref="H16" si="6">H15/$D$13</f>
        <v>#DIV/0!</v>
      </c>
      <c r="I16" s="322" t="e">
        <f t="shared" ref="I16" si="7">I15/$D$13</f>
        <v>#DIV/0!</v>
      </c>
      <c r="J16" s="322" t="e">
        <f t="shared" ref="J16" si="8">J15/$D$13</f>
        <v>#DIV/0!</v>
      </c>
      <c r="K16" s="322" t="e">
        <f t="shared" ref="K16" si="9">K15/$D$13</f>
        <v>#DIV/0!</v>
      </c>
      <c r="L16" s="322" t="e">
        <f t="shared" ref="L16" si="10">L15/$D$13</f>
        <v>#DIV/0!</v>
      </c>
      <c r="M16" s="322" t="e">
        <f t="shared" ref="M16" si="11">M15/$D$13</f>
        <v>#DIV/0!</v>
      </c>
      <c r="N16" s="322" t="e">
        <f t="shared" ref="N16" si="12">N15/$D$13</f>
        <v>#DIV/0!</v>
      </c>
      <c r="O16" s="322" t="e">
        <f t="shared" ref="O16" si="13">O15/$D$13</f>
        <v>#DIV/0!</v>
      </c>
      <c r="P16" s="322" t="e">
        <f t="shared" ref="P16" si="14">P15/$D$13</f>
        <v>#DIV/0!</v>
      </c>
      <c r="Q16" s="322" t="e">
        <f t="shared" ref="Q16" si="15">Q15/$D$13</f>
        <v>#DIV/0!</v>
      </c>
      <c r="R16" s="322" t="e">
        <f t="shared" ref="R16" si="16">R15/$D$13</f>
        <v>#DIV/0!</v>
      </c>
      <c r="S16" s="322" t="e">
        <f t="shared" ref="S16" si="17">S15/$D$13</f>
        <v>#DIV/0!</v>
      </c>
      <c r="T16" s="322" t="e">
        <f t="shared" ref="T16" si="18">T15/$D$13</f>
        <v>#DIV/0!</v>
      </c>
      <c r="U16" s="322" t="e">
        <f t="shared" ref="U16" si="19">U15/$D$13</f>
        <v>#DIV/0!</v>
      </c>
      <c r="V16" s="322" t="e">
        <f t="shared" ref="V16" si="20">V15/$D$13</f>
        <v>#DIV/0!</v>
      </c>
    </row>
    <row r="17" spans="1:22" s="22" customFormat="1" ht="18">
      <c r="A17" s="410" t="s">
        <v>3</v>
      </c>
      <c r="B17" s="411"/>
      <c r="C17" s="408" t="str">
        <f>IF(A17&lt;&gt;"",VLOOKUP(A17,'[2]ORÇAMENTO - DOMINGOS DE ALMEIDA'!$B:$O,5,0)," ")</f>
        <v>LOCAÇÃO DA OBRA</v>
      </c>
      <c r="D17" s="336"/>
      <c r="E17" s="321">
        <f>$D$17/18</f>
        <v>0</v>
      </c>
      <c r="F17" s="321">
        <f t="shared" ref="F17:V17" si="21">$D$17/18</f>
        <v>0</v>
      </c>
      <c r="G17" s="321">
        <f t="shared" si="21"/>
        <v>0</v>
      </c>
      <c r="H17" s="321">
        <f t="shared" si="21"/>
        <v>0</v>
      </c>
      <c r="I17" s="321">
        <f t="shared" si="21"/>
        <v>0</v>
      </c>
      <c r="J17" s="321">
        <f t="shared" si="21"/>
        <v>0</v>
      </c>
      <c r="K17" s="321">
        <f t="shared" si="21"/>
        <v>0</v>
      </c>
      <c r="L17" s="321">
        <f t="shared" si="21"/>
        <v>0</v>
      </c>
      <c r="M17" s="321">
        <f t="shared" si="21"/>
        <v>0</v>
      </c>
      <c r="N17" s="321">
        <f t="shared" si="21"/>
        <v>0</v>
      </c>
      <c r="O17" s="321">
        <f t="shared" si="21"/>
        <v>0</v>
      </c>
      <c r="P17" s="321">
        <f t="shared" si="21"/>
        <v>0</v>
      </c>
      <c r="Q17" s="321">
        <f t="shared" si="21"/>
        <v>0</v>
      </c>
      <c r="R17" s="321">
        <f t="shared" si="21"/>
        <v>0</v>
      </c>
      <c r="S17" s="321">
        <f t="shared" si="21"/>
        <v>0</v>
      </c>
      <c r="T17" s="321">
        <f t="shared" si="21"/>
        <v>0</v>
      </c>
      <c r="U17" s="321">
        <f t="shared" si="21"/>
        <v>0</v>
      </c>
      <c r="V17" s="321">
        <f t="shared" si="21"/>
        <v>0</v>
      </c>
    </row>
    <row r="18" spans="1:22" s="22" customFormat="1" thickBot="1">
      <c r="A18" s="406"/>
      <c r="B18" s="407"/>
      <c r="C18" s="409"/>
      <c r="D18" s="338" t="e">
        <f>SUM(E18:V18)</f>
        <v>#DIV/0!</v>
      </c>
      <c r="E18" s="322" t="e">
        <f t="shared" ref="E18" si="22">E17/$D$13</f>
        <v>#DIV/0!</v>
      </c>
      <c r="F18" s="322" t="e">
        <f t="shared" ref="F18" si="23">F17/$D$13</f>
        <v>#DIV/0!</v>
      </c>
      <c r="G18" s="322" t="e">
        <f t="shared" ref="G18" si="24">G17/$D$13</f>
        <v>#DIV/0!</v>
      </c>
      <c r="H18" s="322" t="e">
        <f t="shared" ref="H18" si="25">H17/$D$13</f>
        <v>#DIV/0!</v>
      </c>
      <c r="I18" s="322" t="e">
        <f t="shared" ref="I18" si="26">I17/$D$13</f>
        <v>#DIV/0!</v>
      </c>
      <c r="J18" s="322" t="e">
        <f t="shared" ref="J18" si="27">J17/$D$13</f>
        <v>#DIV/0!</v>
      </c>
      <c r="K18" s="322" t="e">
        <f t="shared" ref="K18" si="28">K17/$D$13</f>
        <v>#DIV/0!</v>
      </c>
      <c r="L18" s="322" t="e">
        <f t="shared" ref="L18" si="29">L17/$D$13</f>
        <v>#DIV/0!</v>
      </c>
      <c r="M18" s="322" t="e">
        <f t="shared" ref="M18" si="30">M17/$D$13</f>
        <v>#DIV/0!</v>
      </c>
      <c r="N18" s="322" t="e">
        <f t="shared" ref="N18" si="31">N17/$D$13</f>
        <v>#DIV/0!</v>
      </c>
      <c r="O18" s="322" t="e">
        <f t="shared" ref="O18" si="32">O17/$D$13</f>
        <v>#DIV/0!</v>
      </c>
      <c r="P18" s="322" t="e">
        <f t="shared" ref="P18" si="33">P17/$D$13</f>
        <v>#DIV/0!</v>
      </c>
      <c r="Q18" s="322" t="e">
        <f t="shared" ref="Q18" si="34">Q17/$D$13</f>
        <v>#DIV/0!</v>
      </c>
      <c r="R18" s="322" t="e">
        <f t="shared" ref="R18" si="35">R17/$D$13</f>
        <v>#DIV/0!</v>
      </c>
      <c r="S18" s="322" t="e">
        <f t="shared" ref="S18" si="36">S17/$D$13</f>
        <v>#DIV/0!</v>
      </c>
      <c r="T18" s="322" t="e">
        <f t="shared" ref="T18" si="37">T17/$D$13</f>
        <v>#DIV/0!</v>
      </c>
      <c r="U18" s="322" t="e">
        <f t="shared" ref="U18" si="38">U17/$D$13</f>
        <v>#DIV/0!</v>
      </c>
      <c r="V18" s="322" t="e">
        <f t="shared" ref="V18" si="39">V17/$D$13</f>
        <v>#DIV/0!</v>
      </c>
    </row>
    <row r="19" spans="1:22" s="22" customFormat="1" ht="18">
      <c r="A19" s="410" t="s">
        <v>17</v>
      </c>
      <c r="B19" s="411"/>
      <c r="C19" s="408" t="str">
        <f>IF(A19&lt;&gt;"",VLOOKUP(A19,'[2]ORÇAMENTO - DOMINGOS DE ALMEIDA'!$B:$O,5,0)," ")</f>
        <v>TERRAPLENAGEM</v>
      </c>
      <c r="D19" s="336"/>
      <c r="E19" s="321">
        <f>$D$19/18</f>
        <v>0</v>
      </c>
      <c r="F19" s="321">
        <f t="shared" ref="F19:V19" si="40">$D$19/18</f>
        <v>0</v>
      </c>
      <c r="G19" s="321">
        <f t="shared" si="40"/>
        <v>0</v>
      </c>
      <c r="H19" s="321">
        <f t="shared" si="40"/>
        <v>0</v>
      </c>
      <c r="I19" s="321">
        <f t="shared" si="40"/>
        <v>0</v>
      </c>
      <c r="J19" s="321">
        <f t="shared" si="40"/>
        <v>0</v>
      </c>
      <c r="K19" s="321">
        <f t="shared" si="40"/>
        <v>0</v>
      </c>
      <c r="L19" s="321">
        <f t="shared" si="40"/>
        <v>0</v>
      </c>
      <c r="M19" s="321">
        <f t="shared" si="40"/>
        <v>0</v>
      </c>
      <c r="N19" s="321">
        <f t="shared" si="40"/>
        <v>0</v>
      </c>
      <c r="O19" s="321">
        <f t="shared" si="40"/>
        <v>0</v>
      </c>
      <c r="P19" s="321">
        <f t="shared" si="40"/>
        <v>0</v>
      </c>
      <c r="Q19" s="321">
        <f t="shared" si="40"/>
        <v>0</v>
      </c>
      <c r="R19" s="321">
        <f t="shared" si="40"/>
        <v>0</v>
      </c>
      <c r="S19" s="321">
        <f t="shared" si="40"/>
        <v>0</v>
      </c>
      <c r="T19" s="321">
        <f t="shared" si="40"/>
        <v>0</v>
      </c>
      <c r="U19" s="321">
        <f t="shared" si="40"/>
        <v>0</v>
      </c>
      <c r="V19" s="321">
        <f t="shared" si="40"/>
        <v>0</v>
      </c>
    </row>
    <row r="20" spans="1:22" s="22" customFormat="1" thickBot="1">
      <c r="A20" s="406"/>
      <c r="B20" s="407"/>
      <c r="C20" s="409"/>
      <c r="D20" s="337" t="e">
        <f>SUM(E20:V20)</f>
        <v>#DIV/0!</v>
      </c>
      <c r="E20" s="322" t="e">
        <f t="shared" ref="E20" si="41">E19/$D$13</f>
        <v>#DIV/0!</v>
      </c>
      <c r="F20" s="322" t="e">
        <f t="shared" ref="F20" si="42">F19/$D$13</f>
        <v>#DIV/0!</v>
      </c>
      <c r="G20" s="322" t="e">
        <f t="shared" ref="G20" si="43">G19/$D$13</f>
        <v>#DIV/0!</v>
      </c>
      <c r="H20" s="322" t="e">
        <f t="shared" ref="H20" si="44">H19/$D$13</f>
        <v>#DIV/0!</v>
      </c>
      <c r="I20" s="322" t="e">
        <f t="shared" ref="I20" si="45">I19/$D$13</f>
        <v>#DIV/0!</v>
      </c>
      <c r="J20" s="322" t="e">
        <f t="shared" ref="J20" si="46">J19/$D$13</f>
        <v>#DIV/0!</v>
      </c>
      <c r="K20" s="322" t="e">
        <f t="shared" ref="K20" si="47">K19/$D$13</f>
        <v>#DIV/0!</v>
      </c>
      <c r="L20" s="322" t="e">
        <f t="shared" ref="L20" si="48">L19/$D$13</f>
        <v>#DIV/0!</v>
      </c>
      <c r="M20" s="322" t="e">
        <f t="shared" ref="M20" si="49">M19/$D$13</f>
        <v>#DIV/0!</v>
      </c>
      <c r="N20" s="322" t="e">
        <f t="shared" ref="N20" si="50">N19/$D$13</f>
        <v>#DIV/0!</v>
      </c>
      <c r="O20" s="322" t="e">
        <f t="shared" ref="O20" si="51">O19/$D$13</f>
        <v>#DIV/0!</v>
      </c>
      <c r="P20" s="322" t="e">
        <f t="shared" ref="P20" si="52">P19/$D$13</f>
        <v>#DIV/0!</v>
      </c>
      <c r="Q20" s="322" t="e">
        <f t="shared" ref="Q20" si="53">Q19/$D$13</f>
        <v>#DIV/0!</v>
      </c>
      <c r="R20" s="322" t="e">
        <f t="shared" ref="R20" si="54">R19/$D$13</f>
        <v>#DIV/0!</v>
      </c>
      <c r="S20" s="322" t="e">
        <f t="shared" ref="S20" si="55">S19/$D$13</f>
        <v>#DIV/0!</v>
      </c>
      <c r="T20" s="322" t="e">
        <f t="shared" ref="T20" si="56">T19/$D$13</f>
        <v>#DIV/0!</v>
      </c>
      <c r="U20" s="322" t="e">
        <f t="shared" ref="U20" si="57">U19/$D$13</f>
        <v>#DIV/0!</v>
      </c>
      <c r="V20" s="322" t="e">
        <f t="shared" ref="V20" si="58">V19/$D$13</f>
        <v>#DIV/0!</v>
      </c>
    </row>
    <row r="21" spans="1:22" s="22" customFormat="1" ht="18" customHeight="1">
      <c r="A21" s="410" t="s">
        <v>5</v>
      </c>
      <c r="B21" s="411"/>
      <c r="C21" s="408" t="str">
        <f>IF(A21&lt;&gt;"",VLOOKUP(A21,'[2]ORÇAMENTO - DOMINGOS DE ALMEIDA'!$B:$O,5,0)," ")</f>
        <v>PAVIMENTAÇÃO / RESTAURAÇÃO</v>
      </c>
      <c r="D21" s="336"/>
      <c r="E21" s="321">
        <f>$D$21/18</f>
        <v>0</v>
      </c>
      <c r="F21" s="321">
        <f t="shared" ref="F21:V21" si="59">$D$21/18</f>
        <v>0</v>
      </c>
      <c r="G21" s="321">
        <f t="shared" si="59"/>
        <v>0</v>
      </c>
      <c r="H21" s="321">
        <f t="shared" si="59"/>
        <v>0</v>
      </c>
      <c r="I21" s="321">
        <f t="shared" si="59"/>
        <v>0</v>
      </c>
      <c r="J21" s="321">
        <f t="shared" si="59"/>
        <v>0</v>
      </c>
      <c r="K21" s="321">
        <f t="shared" si="59"/>
        <v>0</v>
      </c>
      <c r="L21" s="321">
        <f t="shared" si="59"/>
        <v>0</v>
      </c>
      <c r="M21" s="321">
        <f t="shared" si="59"/>
        <v>0</v>
      </c>
      <c r="N21" s="321">
        <f t="shared" si="59"/>
        <v>0</v>
      </c>
      <c r="O21" s="321">
        <f t="shared" si="59"/>
        <v>0</v>
      </c>
      <c r="P21" s="321">
        <f t="shared" si="59"/>
        <v>0</v>
      </c>
      <c r="Q21" s="321">
        <f t="shared" si="59"/>
        <v>0</v>
      </c>
      <c r="R21" s="321">
        <f t="shared" si="59"/>
        <v>0</v>
      </c>
      <c r="S21" s="321">
        <f t="shared" si="59"/>
        <v>0</v>
      </c>
      <c r="T21" s="321">
        <f t="shared" si="59"/>
        <v>0</v>
      </c>
      <c r="U21" s="321">
        <f t="shared" si="59"/>
        <v>0</v>
      </c>
      <c r="V21" s="321">
        <f t="shared" si="59"/>
        <v>0</v>
      </c>
    </row>
    <row r="22" spans="1:22" s="22" customFormat="1" thickBot="1">
      <c r="A22" s="406"/>
      <c r="B22" s="407"/>
      <c r="C22" s="409"/>
      <c r="D22" s="337" t="e">
        <f>SUM(E22:V22)</f>
        <v>#DIV/0!</v>
      </c>
      <c r="E22" s="322" t="e">
        <f t="shared" ref="E22" si="60">E21/$D$13</f>
        <v>#DIV/0!</v>
      </c>
      <c r="F22" s="322" t="e">
        <f t="shared" ref="F22" si="61">F21/$D$13</f>
        <v>#DIV/0!</v>
      </c>
      <c r="G22" s="322" t="e">
        <f t="shared" ref="G22" si="62">G21/$D$13</f>
        <v>#DIV/0!</v>
      </c>
      <c r="H22" s="322" t="e">
        <f t="shared" ref="H22" si="63">H21/$D$13</f>
        <v>#DIV/0!</v>
      </c>
      <c r="I22" s="322" t="e">
        <f t="shared" ref="I22" si="64">I21/$D$13</f>
        <v>#DIV/0!</v>
      </c>
      <c r="J22" s="322" t="e">
        <f t="shared" ref="J22" si="65">J21/$D$13</f>
        <v>#DIV/0!</v>
      </c>
      <c r="K22" s="322" t="e">
        <f t="shared" ref="K22" si="66">K21/$D$13</f>
        <v>#DIV/0!</v>
      </c>
      <c r="L22" s="322" t="e">
        <f t="shared" ref="L22" si="67">L21/$D$13</f>
        <v>#DIV/0!</v>
      </c>
      <c r="M22" s="322" t="e">
        <f t="shared" ref="M22" si="68">M21/$D$13</f>
        <v>#DIV/0!</v>
      </c>
      <c r="N22" s="322" t="e">
        <f t="shared" ref="N22" si="69">N21/$D$13</f>
        <v>#DIV/0!</v>
      </c>
      <c r="O22" s="322" t="e">
        <f t="shared" ref="O22" si="70">O21/$D$13</f>
        <v>#DIV/0!</v>
      </c>
      <c r="P22" s="322" t="e">
        <f t="shared" ref="P22" si="71">P21/$D$13</f>
        <v>#DIV/0!</v>
      </c>
      <c r="Q22" s="322" t="e">
        <f t="shared" ref="Q22" si="72">Q21/$D$13</f>
        <v>#DIV/0!</v>
      </c>
      <c r="R22" s="322" t="e">
        <f t="shared" ref="R22" si="73">R21/$D$13</f>
        <v>#DIV/0!</v>
      </c>
      <c r="S22" s="322" t="e">
        <f t="shared" ref="S22" si="74">S21/$D$13</f>
        <v>#DIV/0!</v>
      </c>
      <c r="T22" s="322" t="e">
        <f t="shared" ref="T22" si="75">T21/$D$13</f>
        <v>#DIV/0!</v>
      </c>
      <c r="U22" s="322" t="e">
        <f t="shared" ref="U22" si="76">U21/$D$13</f>
        <v>#DIV/0!</v>
      </c>
      <c r="V22" s="322" t="e">
        <f t="shared" ref="V22" si="77">V21/$D$13</f>
        <v>#DIV/0!</v>
      </c>
    </row>
    <row r="23" spans="1:22" s="22" customFormat="1" ht="18">
      <c r="A23" s="410" t="s">
        <v>7</v>
      </c>
      <c r="B23" s="411"/>
      <c r="C23" s="408" t="str">
        <f>IF(A23&lt;&gt;"",VLOOKUP(A23,'[2]ORÇAMENTO - DOMINGOS DE ALMEIDA'!$B:$O,5,0)," ")</f>
        <v>DRENAGEM</v>
      </c>
      <c r="D23" s="336"/>
      <c r="E23" s="321">
        <f>$D$23/18</f>
        <v>0</v>
      </c>
      <c r="F23" s="321">
        <f t="shared" ref="F23:V23" si="78">$D$23/18</f>
        <v>0</v>
      </c>
      <c r="G23" s="321">
        <f t="shared" si="78"/>
        <v>0</v>
      </c>
      <c r="H23" s="321">
        <f t="shared" si="78"/>
        <v>0</v>
      </c>
      <c r="I23" s="321">
        <f t="shared" si="78"/>
        <v>0</v>
      </c>
      <c r="J23" s="321">
        <f t="shared" si="78"/>
        <v>0</v>
      </c>
      <c r="K23" s="321">
        <f t="shared" si="78"/>
        <v>0</v>
      </c>
      <c r="L23" s="321">
        <f t="shared" si="78"/>
        <v>0</v>
      </c>
      <c r="M23" s="321">
        <f t="shared" si="78"/>
        <v>0</v>
      </c>
      <c r="N23" s="321">
        <f t="shared" si="78"/>
        <v>0</v>
      </c>
      <c r="O23" s="321">
        <f t="shared" si="78"/>
        <v>0</v>
      </c>
      <c r="P23" s="321">
        <f t="shared" si="78"/>
        <v>0</v>
      </c>
      <c r="Q23" s="321">
        <f t="shared" si="78"/>
        <v>0</v>
      </c>
      <c r="R23" s="321">
        <f t="shared" si="78"/>
        <v>0</v>
      </c>
      <c r="S23" s="321">
        <f t="shared" si="78"/>
        <v>0</v>
      </c>
      <c r="T23" s="321">
        <f t="shared" si="78"/>
        <v>0</v>
      </c>
      <c r="U23" s="321">
        <f t="shared" si="78"/>
        <v>0</v>
      </c>
      <c r="V23" s="321">
        <f t="shared" si="78"/>
        <v>0</v>
      </c>
    </row>
    <row r="24" spans="1:22" s="22" customFormat="1" thickBot="1">
      <c r="A24" s="406"/>
      <c r="B24" s="407"/>
      <c r="C24" s="409"/>
      <c r="D24" s="338" t="e">
        <f>SUM(E24:V24)</f>
        <v>#DIV/0!</v>
      </c>
      <c r="E24" s="322" t="e">
        <f t="shared" ref="E24" si="79">E23/$D$13</f>
        <v>#DIV/0!</v>
      </c>
      <c r="F24" s="322" t="e">
        <f t="shared" ref="F24" si="80">F23/$D$13</f>
        <v>#DIV/0!</v>
      </c>
      <c r="G24" s="322" t="e">
        <f t="shared" ref="G24" si="81">G23/$D$13</f>
        <v>#DIV/0!</v>
      </c>
      <c r="H24" s="322" t="e">
        <f t="shared" ref="H24" si="82">H23/$D$13</f>
        <v>#DIV/0!</v>
      </c>
      <c r="I24" s="322" t="e">
        <f t="shared" ref="I24" si="83">I23/$D$13</f>
        <v>#DIV/0!</v>
      </c>
      <c r="J24" s="322" t="e">
        <f t="shared" ref="J24" si="84">J23/$D$13</f>
        <v>#DIV/0!</v>
      </c>
      <c r="K24" s="322" t="e">
        <f t="shared" ref="K24" si="85">K23/$D$13</f>
        <v>#DIV/0!</v>
      </c>
      <c r="L24" s="322" t="e">
        <f t="shared" ref="L24" si="86">L23/$D$13</f>
        <v>#DIV/0!</v>
      </c>
      <c r="M24" s="322" t="e">
        <f t="shared" ref="M24" si="87">M23/$D$13</f>
        <v>#DIV/0!</v>
      </c>
      <c r="N24" s="322" t="e">
        <f t="shared" ref="N24" si="88">N23/$D$13</f>
        <v>#DIV/0!</v>
      </c>
      <c r="O24" s="322" t="e">
        <f t="shared" ref="O24" si="89">O23/$D$13</f>
        <v>#DIV/0!</v>
      </c>
      <c r="P24" s="322" t="e">
        <f t="shared" ref="P24" si="90">P23/$D$13</f>
        <v>#DIV/0!</v>
      </c>
      <c r="Q24" s="322" t="e">
        <f t="shared" ref="Q24" si="91">Q23/$D$13</f>
        <v>#DIV/0!</v>
      </c>
      <c r="R24" s="322" t="e">
        <f t="shared" ref="R24" si="92">R23/$D$13</f>
        <v>#DIV/0!</v>
      </c>
      <c r="S24" s="322" t="e">
        <f t="shared" ref="S24" si="93">S23/$D$13</f>
        <v>#DIV/0!</v>
      </c>
      <c r="T24" s="322" t="e">
        <f t="shared" ref="T24" si="94">T23/$D$13</f>
        <v>#DIV/0!</v>
      </c>
      <c r="U24" s="322" t="e">
        <f t="shared" ref="U24" si="95">U23/$D$13</f>
        <v>#DIV/0!</v>
      </c>
      <c r="V24" s="322" t="e">
        <f t="shared" ref="V24" si="96">V23/$D$13</f>
        <v>#DIV/0!</v>
      </c>
    </row>
    <row r="25" spans="1:22" s="22" customFormat="1" ht="18">
      <c r="A25" s="410" t="s">
        <v>9</v>
      </c>
      <c r="B25" s="411"/>
      <c r="C25" s="408" t="str">
        <f>IF(A25&lt;&gt;"",VLOOKUP(A25,'[2]ORÇAMENTO - DOMINGOS DE ALMEIDA'!$B:$O,5,0)," ")</f>
        <v>SINALIZAÇÃO</v>
      </c>
      <c r="D25" s="339"/>
      <c r="E25" s="327"/>
      <c r="F25" s="327"/>
      <c r="G25" s="327">
        <f>$D$25/15</f>
        <v>0</v>
      </c>
      <c r="H25" s="327">
        <f t="shared" ref="H25:U25" si="97">$D$25/15</f>
        <v>0</v>
      </c>
      <c r="I25" s="327">
        <f t="shared" si="97"/>
        <v>0</v>
      </c>
      <c r="J25" s="327">
        <f t="shared" si="97"/>
        <v>0</v>
      </c>
      <c r="K25" s="327">
        <f t="shared" si="97"/>
        <v>0</v>
      </c>
      <c r="L25" s="327">
        <f t="shared" si="97"/>
        <v>0</v>
      </c>
      <c r="M25" s="327">
        <f t="shared" si="97"/>
        <v>0</v>
      </c>
      <c r="N25" s="327">
        <f t="shared" si="97"/>
        <v>0</v>
      </c>
      <c r="O25" s="327">
        <f t="shared" si="97"/>
        <v>0</v>
      </c>
      <c r="P25" s="327">
        <f t="shared" si="97"/>
        <v>0</v>
      </c>
      <c r="Q25" s="327">
        <f t="shared" si="97"/>
        <v>0</v>
      </c>
      <c r="R25" s="327">
        <f t="shared" si="97"/>
        <v>0</v>
      </c>
      <c r="S25" s="327">
        <f t="shared" si="97"/>
        <v>0</v>
      </c>
      <c r="T25" s="327">
        <f t="shared" si="97"/>
        <v>0</v>
      </c>
      <c r="U25" s="327">
        <f t="shared" si="97"/>
        <v>0</v>
      </c>
      <c r="V25" s="327"/>
    </row>
    <row r="26" spans="1:22" s="9" customFormat="1" thickBot="1">
      <c r="A26" s="406"/>
      <c r="B26" s="407"/>
      <c r="C26" s="409"/>
      <c r="D26" s="338" t="e">
        <f>SUM(E26:V26)</f>
        <v>#DIV/0!</v>
      </c>
      <c r="E26" s="322"/>
      <c r="F26" s="322"/>
      <c r="G26" s="322" t="e">
        <f>G25/$D25</f>
        <v>#DIV/0!</v>
      </c>
      <c r="H26" s="322" t="e">
        <f t="shared" ref="H26:U26" si="98">H25/$D25</f>
        <v>#DIV/0!</v>
      </c>
      <c r="I26" s="322" t="e">
        <f t="shared" si="98"/>
        <v>#DIV/0!</v>
      </c>
      <c r="J26" s="322" t="e">
        <f t="shared" si="98"/>
        <v>#DIV/0!</v>
      </c>
      <c r="K26" s="322" t="e">
        <f t="shared" si="98"/>
        <v>#DIV/0!</v>
      </c>
      <c r="L26" s="322" t="e">
        <f t="shared" si="98"/>
        <v>#DIV/0!</v>
      </c>
      <c r="M26" s="322" t="e">
        <f t="shared" si="98"/>
        <v>#DIV/0!</v>
      </c>
      <c r="N26" s="322" t="e">
        <f t="shared" si="98"/>
        <v>#DIV/0!</v>
      </c>
      <c r="O26" s="322" t="e">
        <f t="shared" si="98"/>
        <v>#DIV/0!</v>
      </c>
      <c r="P26" s="322" t="e">
        <f t="shared" si="98"/>
        <v>#DIV/0!</v>
      </c>
      <c r="Q26" s="322" t="e">
        <f t="shared" si="98"/>
        <v>#DIV/0!</v>
      </c>
      <c r="R26" s="322" t="e">
        <f t="shared" si="98"/>
        <v>#DIV/0!</v>
      </c>
      <c r="S26" s="322" t="e">
        <f t="shared" si="98"/>
        <v>#DIV/0!</v>
      </c>
      <c r="T26" s="322" t="e">
        <f t="shared" si="98"/>
        <v>#DIV/0!</v>
      </c>
      <c r="U26" s="322" t="e">
        <f t="shared" si="98"/>
        <v>#DIV/0!</v>
      </c>
      <c r="V26" s="322"/>
    </row>
    <row r="27" spans="1:22" s="22" customFormat="1" ht="18">
      <c r="A27" s="404" t="s">
        <v>11</v>
      </c>
      <c r="B27" s="405"/>
      <c r="C27" s="408" t="str">
        <f>IF(A27&lt;&gt;"",VLOOKUP(A27,'[2]ORÇAMENTO - DOMINGOS DE ALMEIDA'!$B:$O,5,0)," ")</f>
        <v>MOBILIÁRIO URBANO</v>
      </c>
      <c r="D27" s="336"/>
      <c r="E27" s="324"/>
      <c r="F27" s="327"/>
      <c r="G27" s="327"/>
      <c r="H27" s="327"/>
      <c r="I27" s="327"/>
      <c r="J27" s="327"/>
      <c r="K27" s="327"/>
      <c r="L27" s="327"/>
      <c r="M27" s="327"/>
      <c r="N27" s="327"/>
      <c r="O27" s="327"/>
      <c r="P27" s="327"/>
      <c r="Q27" s="327"/>
      <c r="R27" s="327">
        <f>$D$27/5</f>
        <v>0</v>
      </c>
      <c r="S27" s="327">
        <f t="shared" ref="S27:V27" si="99">$D$27/5</f>
        <v>0</v>
      </c>
      <c r="T27" s="327">
        <f t="shared" si="99"/>
        <v>0</v>
      </c>
      <c r="U27" s="327">
        <f t="shared" si="99"/>
        <v>0</v>
      </c>
      <c r="V27" s="327">
        <f t="shared" si="99"/>
        <v>0</v>
      </c>
    </row>
    <row r="28" spans="1:22" s="22" customFormat="1" thickBot="1">
      <c r="A28" s="406"/>
      <c r="B28" s="407"/>
      <c r="C28" s="409"/>
      <c r="D28" s="338" t="e">
        <f>SUM(E28:V28)</f>
        <v>#DIV/0!</v>
      </c>
      <c r="E28" s="322"/>
      <c r="F28" s="322"/>
      <c r="G28" s="322"/>
      <c r="H28" s="322"/>
      <c r="I28" s="322"/>
      <c r="J28" s="322"/>
      <c r="K28" s="322"/>
      <c r="L28" s="322"/>
      <c r="M28" s="322"/>
      <c r="N28" s="322"/>
      <c r="O28" s="322"/>
      <c r="P28" s="322"/>
      <c r="Q28" s="322"/>
      <c r="R28" s="322" t="e">
        <f>R27/$D27</f>
        <v>#DIV/0!</v>
      </c>
      <c r="S28" s="322" t="e">
        <f t="shared" ref="S28:V28" si="100">S27/$D27</f>
        <v>#DIV/0!</v>
      </c>
      <c r="T28" s="322" t="e">
        <f t="shared" si="100"/>
        <v>#DIV/0!</v>
      </c>
      <c r="U28" s="322" t="e">
        <f t="shared" si="100"/>
        <v>#DIV/0!</v>
      </c>
      <c r="V28" s="322" t="e">
        <f t="shared" si="100"/>
        <v>#DIV/0!</v>
      </c>
    </row>
    <row r="29" spans="1:22" s="22" customFormat="1" ht="18" customHeight="1">
      <c r="A29" s="410" t="s">
        <v>13</v>
      </c>
      <c r="B29" s="411"/>
      <c r="C29" s="408" t="str">
        <f>IF(A29&lt;&gt;"",VLOOKUP(A29,'[2]ORÇAMENTO - DOMINGOS DE ALMEIDA'!$B:$O,5,0)," ")</f>
        <v>PAISAGISMO / URBANIZAÇÃO</v>
      </c>
      <c r="D29" s="339"/>
      <c r="E29" s="327"/>
      <c r="F29" s="327"/>
      <c r="G29" s="327"/>
      <c r="H29" s="327"/>
      <c r="I29" s="327"/>
      <c r="J29" s="327">
        <f>$D$29/13</f>
        <v>0</v>
      </c>
      <c r="K29" s="327">
        <f t="shared" ref="K29:V29" si="101">$D$29/13</f>
        <v>0</v>
      </c>
      <c r="L29" s="327">
        <f t="shared" si="101"/>
        <v>0</v>
      </c>
      <c r="M29" s="327">
        <f t="shared" si="101"/>
        <v>0</v>
      </c>
      <c r="N29" s="327">
        <f t="shared" si="101"/>
        <v>0</v>
      </c>
      <c r="O29" s="327">
        <f t="shared" si="101"/>
        <v>0</v>
      </c>
      <c r="P29" s="327">
        <f t="shared" si="101"/>
        <v>0</v>
      </c>
      <c r="Q29" s="327">
        <f t="shared" si="101"/>
        <v>0</v>
      </c>
      <c r="R29" s="327">
        <f t="shared" si="101"/>
        <v>0</v>
      </c>
      <c r="S29" s="327">
        <f t="shared" si="101"/>
        <v>0</v>
      </c>
      <c r="T29" s="327">
        <f t="shared" si="101"/>
        <v>0</v>
      </c>
      <c r="U29" s="327">
        <f t="shared" si="101"/>
        <v>0</v>
      </c>
      <c r="V29" s="327">
        <f t="shared" si="101"/>
        <v>0</v>
      </c>
    </row>
    <row r="30" spans="1:22" s="22" customFormat="1" thickBot="1">
      <c r="A30" s="406"/>
      <c r="B30" s="407"/>
      <c r="C30" s="409"/>
      <c r="D30" s="338" t="e">
        <f>SUM(E30:V30)</f>
        <v>#DIV/0!</v>
      </c>
      <c r="E30" s="322"/>
      <c r="F30" s="322"/>
      <c r="G30" s="322"/>
      <c r="H30" s="322"/>
      <c r="I30" s="322"/>
      <c r="J30" s="322" t="e">
        <f>J29/$D29</f>
        <v>#DIV/0!</v>
      </c>
      <c r="K30" s="322" t="e">
        <f t="shared" ref="K30:V30" si="102">K29/$D29</f>
        <v>#DIV/0!</v>
      </c>
      <c r="L30" s="322" t="e">
        <f t="shared" si="102"/>
        <v>#DIV/0!</v>
      </c>
      <c r="M30" s="322" t="e">
        <f t="shared" si="102"/>
        <v>#DIV/0!</v>
      </c>
      <c r="N30" s="322" t="e">
        <f t="shared" si="102"/>
        <v>#DIV/0!</v>
      </c>
      <c r="O30" s="322" t="e">
        <f t="shared" si="102"/>
        <v>#DIV/0!</v>
      </c>
      <c r="P30" s="322" t="e">
        <f t="shared" si="102"/>
        <v>#DIV/0!</v>
      </c>
      <c r="Q30" s="322" t="e">
        <f t="shared" si="102"/>
        <v>#DIV/0!</v>
      </c>
      <c r="R30" s="322" t="e">
        <f t="shared" si="102"/>
        <v>#DIV/0!</v>
      </c>
      <c r="S30" s="322" t="e">
        <f t="shared" si="102"/>
        <v>#DIV/0!</v>
      </c>
      <c r="T30" s="322" t="e">
        <f t="shared" si="102"/>
        <v>#DIV/0!</v>
      </c>
      <c r="U30" s="322" t="e">
        <f t="shared" si="102"/>
        <v>#DIV/0!</v>
      </c>
      <c r="V30" s="322" t="e">
        <f t="shared" si="102"/>
        <v>#DIV/0!</v>
      </c>
    </row>
    <row r="31" spans="1:22" s="3" customFormat="1">
      <c r="A31" s="410" t="s">
        <v>15</v>
      </c>
      <c r="B31" s="411"/>
      <c r="C31" s="408" t="str">
        <f>IF(A31&lt;&gt;"",VLOOKUP(A31,'[2]ORÇAMENTO - DOMINGOS DE ALMEIDA'!$B:$O,5,0)," ")</f>
        <v>ILUMINAÇÃO</v>
      </c>
      <c r="D31" s="339"/>
      <c r="E31" s="327"/>
      <c r="F31" s="327"/>
      <c r="G31" s="327"/>
      <c r="H31" s="327"/>
      <c r="I31" s="327"/>
      <c r="J31" s="327">
        <f>$D$31/13</f>
        <v>0</v>
      </c>
      <c r="K31" s="327">
        <f t="shared" ref="K31:V31" si="103">$D$31/13</f>
        <v>0</v>
      </c>
      <c r="L31" s="327">
        <f t="shared" si="103"/>
        <v>0</v>
      </c>
      <c r="M31" s="327">
        <f t="shared" si="103"/>
        <v>0</v>
      </c>
      <c r="N31" s="327">
        <f t="shared" si="103"/>
        <v>0</v>
      </c>
      <c r="O31" s="327">
        <f t="shared" si="103"/>
        <v>0</v>
      </c>
      <c r="P31" s="327">
        <f t="shared" si="103"/>
        <v>0</v>
      </c>
      <c r="Q31" s="327">
        <f t="shared" si="103"/>
        <v>0</v>
      </c>
      <c r="R31" s="327">
        <f t="shared" si="103"/>
        <v>0</v>
      </c>
      <c r="S31" s="327">
        <f t="shared" si="103"/>
        <v>0</v>
      </c>
      <c r="T31" s="327">
        <f t="shared" si="103"/>
        <v>0</v>
      </c>
      <c r="U31" s="327">
        <f t="shared" si="103"/>
        <v>0</v>
      </c>
      <c r="V31" s="327">
        <f t="shared" si="103"/>
        <v>0</v>
      </c>
    </row>
    <row r="32" spans="1:22" s="22" customFormat="1" thickBot="1">
      <c r="A32" s="406"/>
      <c r="B32" s="407"/>
      <c r="C32" s="409"/>
      <c r="D32" s="338" t="e">
        <f>SUM(E32:V32)</f>
        <v>#DIV/0!</v>
      </c>
      <c r="E32" s="322"/>
      <c r="F32" s="322"/>
      <c r="G32" s="322"/>
      <c r="H32" s="322"/>
      <c r="I32" s="322"/>
      <c r="J32" s="322" t="e">
        <f>J31/$D31</f>
        <v>#DIV/0!</v>
      </c>
      <c r="K32" s="322" t="e">
        <f t="shared" ref="K32:V32" si="104">K31/$D31</f>
        <v>#DIV/0!</v>
      </c>
      <c r="L32" s="322" t="e">
        <f t="shared" si="104"/>
        <v>#DIV/0!</v>
      </c>
      <c r="M32" s="322" t="e">
        <f t="shared" si="104"/>
        <v>#DIV/0!</v>
      </c>
      <c r="N32" s="322" t="e">
        <f t="shared" si="104"/>
        <v>#DIV/0!</v>
      </c>
      <c r="O32" s="322" t="e">
        <f t="shared" si="104"/>
        <v>#DIV/0!</v>
      </c>
      <c r="P32" s="322" t="e">
        <f t="shared" si="104"/>
        <v>#DIV/0!</v>
      </c>
      <c r="Q32" s="322" t="e">
        <f t="shared" si="104"/>
        <v>#DIV/0!</v>
      </c>
      <c r="R32" s="322" t="e">
        <f t="shared" si="104"/>
        <v>#DIV/0!</v>
      </c>
      <c r="S32" s="322" t="e">
        <f t="shared" si="104"/>
        <v>#DIV/0!</v>
      </c>
      <c r="T32" s="322" t="e">
        <f t="shared" si="104"/>
        <v>#DIV/0!</v>
      </c>
      <c r="U32" s="322" t="e">
        <f t="shared" si="104"/>
        <v>#DIV/0!</v>
      </c>
      <c r="V32" s="322" t="e">
        <f t="shared" si="104"/>
        <v>#DIV/0!</v>
      </c>
    </row>
    <row r="33" spans="1:22" s="22" customFormat="1" ht="18">
      <c r="A33" s="410" t="s">
        <v>23</v>
      </c>
      <c r="B33" s="411"/>
      <c r="C33" s="408" t="str">
        <f>IF(A33&lt;&gt;"",VLOOKUP(A33,'[2]ORÇAMENTO - DOMINGOS DE ALMEIDA'!$B:$O,5,0)," ")</f>
        <v>ENSAIOS TECNOLÓGICOS</v>
      </c>
      <c r="D33" s="339"/>
      <c r="E33" s="327">
        <f>$D$33/16</f>
        <v>0</v>
      </c>
      <c r="F33" s="327">
        <f t="shared" ref="F33:T33" si="105">$D$33/16</f>
        <v>0</v>
      </c>
      <c r="G33" s="327">
        <f t="shared" si="105"/>
        <v>0</v>
      </c>
      <c r="H33" s="327">
        <f t="shared" si="105"/>
        <v>0</v>
      </c>
      <c r="I33" s="327">
        <f t="shared" si="105"/>
        <v>0</v>
      </c>
      <c r="J33" s="327">
        <f t="shared" si="105"/>
        <v>0</v>
      </c>
      <c r="K33" s="327">
        <f t="shared" si="105"/>
        <v>0</v>
      </c>
      <c r="L33" s="327">
        <f t="shared" si="105"/>
        <v>0</v>
      </c>
      <c r="M33" s="327">
        <f t="shared" si="105"/>
        <v>0</v>
      </c>
      <c r="N33" s="327">
        <f t="shared" si="105"/>
        <v>0</v>
      </c>
      <c r="O33" s="327">
        <f t="shared" si="105"/>
        <v>0</v>
      </c>
      <c r="P33" s="327">
        <f t="shared" si="105"/>
        <v>0</v>
      </c>
      <c r="Q33" s="327">
        <f t="shared" si="105"/>
        <v>0</v>
      </c>
      <c r="R33" s="327">
        <f t="shared" si="105"/>
        <v>0</v>
      </c>
      <c r="S33" s="327">
        <f t="shared" si="105"/>
        <v>0</v>
      </c>
      <c r="T33" s="327">
        <f t="shared" si="105"/>
        <v>0</v>
      </c>
      <c r="U33" s="327"/>
      <c r="V33" s="328"/>
    </row>
    <row r="34" spans="1:22" s="22" customFormat="1" thickBot="1">
      <c r="A34" s="406"/>
      <c r="B34" s="407"/>
      <c r="C34" s="409"/>
      <c r="D34" s="338" t="e">
        <f>SUM(E34:V34)</f>
        <v>#DIV/0!</v>
      </c>
      <c r="E34" s="322" t="e">
        <f>E33/$D33</f>
        <v>#DIV/0!</v>
      </c>
      <c r="F34" s="322" t="e">
        <f t="shared" ref="F34:T34" si="106">F33/$D33</f>
        <v>#DIV/0!</v>
      </c>
      <c r="G34" s="322" t="e">
        <f t="shared" si="106"/>
        <v>#DIV/0!</v>
      </c>
      <c r="H34" s="322" t="e">
        <f t="shared" si="106"/>
        <v>#DIV/0!</v>
      </c>
      <c r="I34" s="322" t="e">
        <f t="shared" si="106"/>
        <v>#DIV/0!</v>
      </c>
      <c r="J34" s="322" t="e">
        <f t="shared" si="106"/>
        <v>#DIV/0!</v>
      </c>
      <c r="K34" s="322" t="e">
        <f t="shared" si="106"/>
        <v>#DIV/0!</v>
      </c>
      <c r="L34" s="322" t="e">
        <f t="shared" si="106"/>
        <v>#DIV/0!</v>
      </c>
      <c r="M34" s="322" t="e">
        <f t="shared" si="106"/>
        <v>#DIV/0!</v>
      </c>
      <c r="N34" s="322" t="e">
        <f t="shared" si="106"/>
        <v>#DIV/0!</v>
      </c>
      <c r="O34" s="322" t="e">
        <f t="shared" si="106"/>
        <v>#DIV/0!</v>
      </c>
      <c r="P34" s="322" t="e">
        <f t="shared" si="106"/>
        <v>#DIV/0!</v>
      </c>
      <c r="Q34" s="322" t="e">
        <f t="shared" si="106"/>
        <v>#DIV/0!</v>
      </c>
      <c r="R34" s="322" t="e">
        <f t="shared" si="106"/>
        <v>#DIV/0!</v>
      </c>
      <c r="S34" s="322" t="e">
        <f t="shared" si="106"/>
        <v>#DIV/0!</v>
      </c>
      <c r="T34" s="322" t="e">
        <f t="shared" si="106"/>
        <v>#DIV/0!</v>
      </c>
      <c r="U34" s="322"/>
      <c r="V34" s="323"/>
    </row>
    <row r="35" spans="1:22" s="3" customFormat="1" ht="18.75" customHeight="1">
      <c r="A35" s="404" t="s">
        <v>24</v>
      </c>
      <c r="B35" s="405"/>
      <c r="C35" s="408" t="str">
        <f>IF(A35&lt;&gt;"",VLOOKUP(A35,'[2]ORÇAMENTO - DOMINGOS DE ALMEIDA'!$B:$O,5,0)," ")</f>
        <v>LIMPEZA E ARREMATES FINAIS</v>
      </c>
      <c r="D35" s="336"/>
      <c r="E35" s="324"/>
      <c r="F35" s="324"/>
      <c r="G35" s="324"/>
      <c r="H35" s="324"/>
      <c r="I35" s="324"/>
      <c r="J35" s="324"/>
      <c r="K35" s="324"/>
      <c r="L35" s="324"/>
      <c r="M35" s="324">
        <f>$D$35/10</f>
        <v>0</v>
      </c>
      <c r="N35" s="324">
        <f t="shared" ref="N35:V35" si="107">$D$35/10</f>
        <v>0</v>
      </c>
      <c r="O35" s="324">
        <f t="shared" si="107"/>
        <v>0</v>
      </c>
      <c r="P35" s="324">
        <f t="shared" si="107"/>
        <v>0</v>
      </c>
      <c r="Q35" s="324">
        <f t="shared" si="107"/>
        <v>0</v>
      </c>
      <c r="R35" s="324">
        <f t="shared" si="107"/>
        <v>0</v>
      </c>
      <c r="S35" s="324">
        <f t="shared" si="107"/>
        <v>0</v>
      </c>
      <c r="T35" s="324">
        <f t="shared" si="107"/>
        <v>0</v>
      </c>
      <c r="U35" s="324">
        <f t="shared" si="107"/>
        <v>0</v>
      </c>
      <c r="V35" s="324">
        <f t="shared" si="107"/>
        <v>0</v>
      </c>
    </row>
    <row r="36" spans="1:22" s="26" customFormat="1" ht="19.5" thickBot="1">
      <c r="A36" s="406"/>
      <c r="B36" s="407"/>
      <c r="C36" s="409"/>
      <c r="D36" s="338" t="e">
        <f>SUM(E36:V36)</f>
        <v>#DIV/0!</v>
      </c>
      <c r="E36" s="322"/>
      <c r="F36" s="322"/>
      <c r="G36" s="322"/>
      <c r="H36" s="322"/>
      <c r="I36" s="322"/>
      <c r="J36" s="322"/>
      <c r="K36" s="322"/>
      <c r="L36" s="322"/>
      <c r="M36" s="322" t="e">
        <f>M35/$D35</f>
        <v>#DIV/0!</v>
      </c>
      <c r="N36" s="322" t="e">
        <f t="shared" ref="N36:V36" si="108">N35/$D35</f>
        <v>#DIV/0!</v>
      </c>
      <c r="O36" s="322" t="e">
        <f t="shared" si="108"/>
        <v>#DIV/0!</v>
      </c>
      <c r="P36" s="322" t="e">
        <f t="shared" si="108"/>
        <v>#DIV/0!</v>
      </c>
      <c r="Q36" s="322" t="e">
        <f t="shared" si="108"/>
        <v>#DIV/0!</v>
      </c>
      <c r="R36" s="322" t="e">
        <f t="shared" si="108"/>
        <v>#DIV/0!</v>
      </c>
      <c r="S36" s="322" t="e">
        <f t="shared" si="108"/>
        <v>#DIV/0!</v>
      </c>
      <c r="T36" s="322" t="e">
        <f t="shared" si="108"/>
        <v>#DIV/0!</v>
      </c>
      <c r="U36" s="322" t="e">
        <f t="shared" si="108"/>
        <v>#DIV/0!</v>
      </c>
      <c r="V36" s="322" t="e">
        <f t="shared" si="108"/>
        <v>#DIV/0!</v>
      </c>
    </row>
    <row r="37" spans="1:22" s="19" customFormat="1" ht="18">
      <c r="A37" s="412"/>
      <c r="B37" s="413"/>
      <c r="C37" s="340" t="s">
        <v>39</v>
      </c>
      <c r="D37" s="436">
        <f t="shared" ref="D37:V37" si="109">D13+D15+D17+D19+D21+D23+D25+D27+D29+D31+D33+D35</f>
        <v>0</v>
      </c>
      <c r="E37" s="341">
        <f t="shared" si="109"/>
        <v>0</v>
      </c>
      <c r="F37" s="341">
        <f t="shared" si="109"/>
        <v>0</v>
      </c>
      <c r="G37" s="341">
        <f t="shared" si="109"/>
        <v>0</v>
      </c>
      <c r="H37" s="341">
        <f t="shared" si="109"/>
        <v>0</v>
      </c>
      <c r="I37" s="341">
        <f t="shared" si="109"/>
        <v>0</v>
      </c>
      <c r="J37" s="341">
        <f t="shared" si="109"/>
        <v>0</v>
      </c>
      <c r="K37" s="341">
        <f t="shared" si="109"/>
        <v>0</v>
      </c>
      <c r="L37" s="341">
        <f t="shared" si="109"/>
        <v>0</v>
      </c>
      <c r="M37" s="341">
        <f t="shared" si="109"/>
        <v>0</v>
      </c>
      <c r="N37" s="341">
        <f t="shared" si="109"/>
        <v>0</v>
      </c>
      <c r="O37" s="341">
        <f t="shared" si="109"/>
        <v>0</v>
      </c>
      <c r="P37" s="341">
        <f t="shared" si="109"/>
        <v>0</v>
      </c>
      <c r="Q37" s="341">
        <f t="shared" si="109"/>
        <v>0</v>
      </c>
      <c r="R37" s="341">
        <f t="shared" si="109"/>
        <v>0</v>
      </c>
      <c r="S37" s="341">
        <f t="shared" si="109"/>
        <v>0</v>
      </c>
      <c r="T37" s="341">
        <f t="shared" si="109"/>
        <v>0</v>
      </c>
      <c r="U37" s="341">
        <f t="shared" si="109"/>
        <v>0</v>
      </c>
      <c r="V37" s="342">
        <f t="shared" si="109"/>
        <v>0</v>
      </c>
    </row>
    <row r="38" spans="1:22" s="19" customFormat="1" ht="18">
      <c r="A38" s="412"/>
      <c r="B38" s="413"/>
      <c r="C38" s="343" t="s">
        <v>40</v>
      </c>
      <c r="D38" s="437"/>
      <c r="E38" s="344">
        <f>E37</f>
        <v>0</v>
      </c>
      <c r="F38" s="344">
        <f t="shared" ref="F38:V38" si="110">F37+E38</f>
        <v>0</v>
      </c>
      <c r="G38" s="344">
        <f t="shared" si="110"/>
        <v>0</v>
      </c>
      <c r="H38" s="344">
        <f t="shared" si="110"/>
        <v>0</v>
      </c>
      <c r="I38" s="344">
        <f t="shared" si="110"/>
        <v>0</v>
      </c>
      <c r="J38" s="344">
        <f t="shared" si="110"/>
        <v>0</v>
      </c>
      <c r="K38" s="344">
        <f t="shared" si="110"/>
        <v>0</v>
      </c>
      <c r="L38" s="344">
        <f t="shared" si="110"/>
        <v>0</v>
      </c>
      <c r="M38" s="344">
        <f t="shared" si="110"/>
        <v>0</v>
      </c>
      <c r="N38" s="344">
        <f t="shared" si="110"/>
        <v>0</v>
      </c>
      <c r="O38" s="344">
        <f t="shared" si="110"/>
        <v>0</v>
      </c>
      <c r="P38" s="344">
        <f t="shared" si="110"/>
        <v>0</v>
      </c>
      <c r="Q38" s="344">
        <f t="shared" si="110"/>
        <v>0</v>
      </c>
      <c r="R38" s="344">
        <f t="shared" si="110"/>
        <v>0</v>
      </c>
      <c r="S38" s="344">
        <f t="shared" si="110"/>
        <v>0</v>
      </c>
      <c r="T38" s="344">
        <f t="shared" si="110"/>
        <v>0</v>
      </c>
      <c r="U38" s="344">
        <f t="shared" si="110"/>
        <v>0</v>
      </c>
      <c r="V38" s="345">
        <f t="shared" si="110"/>
        <v>0</v>
      </c>
    </row>
    <row r="39" spans="1:22" s="22" customFormat="1" ht="27" thickBot="1">
      <c r="A39" s="414"/>
      <c r="B39" s="415"/>
      <c r="C39" s="346" t="s">
        <v>41</v>
      </c>
      <c r="D39" s="347"/>
      <c r="E39" s="348" t="e">
        <f>E38/$D$37</f>
        <v>#DIV/0!</v>
      </c>
      <c r="F39" s="348" t="e">
        <f t="shared" ref="F39:V39" si="111">F38/$D$37</f>
        <v>#DIV/0!</v>
      </c>
      <c r="G39" s="348" t="e">
        <f t="shared" si="111"/>
        <v>#DIV/0!</v>
      </c>
      <c r="H39" s="348" t="e">
        <f t="shared" si="111"/>
        <v>#DIV/0!</v>
      </c>
      <c r="I39" s="348" t="e">
        <f t="shared" si="111"/>
        <v>#DIV/0!</v>
      </c>
      <c r="J39" s="348" t="e">
        <f t="shared" si="111"/>
        <v>#DIV/0!</v>
      </c>
      <c r="K39" s="348" t="e">
        <f t="shared" si="111"/>
        <v>#DIV/0!</v>
      </c>
      <c r="L39" s="348" t="e">
        <f t="shared" si="111"/>
        <v>#DIV/0!</v>
      </c>
      <c r="M39" s="348" t="e">
        <f t="shared" si="111"/>
        <v>#DIV/0!</v>
      </c>
      <c r="N39" s="348" t="e">
        <f t="shared" si="111"/>
        <v>#DIV/0!</v>
      </c>
      <c r="O39" s="348" t="e">
        <f t="shared" si="111"/>
        <v>#DIV/0!</v>
      </c>
      <c r="P39" s="348" t="e">
        <f t="shared" si="111"/>
        <v>#DIV/0!</v>
      </c>
      <c r="Q39" s="348" t="e">
        <f t="shared" si="111"/>
        <v>#DIV/0!</v>
      </c>
      <c r="R39" s="348" t="e">
        <f t="shared" si="111"/>
        <v>#DIV/0!</v>
      </c>
      <c r="S39" s="348" t="e">
        <f t="shared" si="111"/>
        <v>#DIV/0!</v>
      </c>
      <c r="T39" s="348" t="e">
        <f t="shared" si="111"/>
        <v>#DIV/0!</v>
      </c>
      <c r="U39" s="348" t="e">
        <f t="shared" si="111"/>
        <v>#DIV/0!</v>
      </c>
      <c r="V39" s="348" t="e">
        <f t="shared" si="111"/>
        <v>#DIV/0!</v>
      </c>
    </row>
    <row r="40" spans="1:22" s="362" customFormat="1" ht="19.5" customHeight="1" thickBot="1">
      <c r="A40" s="442" t="s">
        <v>56</v>
      </c>
      <c r="B40" s="443"/>
      <c r="C40" s="443"/>
      <c r="D40" s="443"/>
      <c r="E40" s="443"/>
      <c r="F40" s="443"/>
      <c r="G40" s="443"/>
      <c r="H40" s="443"/>
      <c r="I40" s="443"/>
      <c r="J40" s="443"/>
      <c r="K40" s="355"/>
      <c r="L40" s="355"/>
      <c r="M40" s="355"/>
      <c r="N40" s="355"/>
      <c r="O40" s="355"/>
      <c r="P40" s="355"/>
      <c r="Q40" s="355"/>
      <c r="R40" s="355"/>
      <c r="S40" s="355"/>
      <c r="T40" s="355"/>
      <c r="U40" s="355"/>
      <c r="V40" s="389"/>
    </row>
    <row r="41" spans="1:22" s="22" customFormat="1" ht="19.5" customHeight="1" thickBot="1">
      <c r="A41" s="452" t="s">
        <v>30</v>
      </c>
      <c r="B41" s="453"/>
      <c r="C41" s="365" t="s">
        <v>31</v>
      </c>
      <c r="D41" s="366" t="s">
        <v>32</v>
      </c>
      <c r="E41" s="88" t="s">
        <v>33</v>
      </c>
      <c r="F41" s="88" t="s">
        <v>34</v>
      </c>
      <c r="G41" s="87" t="s">
        <v>35</v>
      </c>
      <c r="H41" s="88" t="s">
        <v>36</v>
      </c>
      <c r="I41" s="88" t="s">
        <v>37</v>
      </c>
      <c r="J41" s="88" t="s">
        <v>42</v>
      </c>
      <c r="K41" s="132"/>
      <c r="L41" s="132"/>
      <c r="M41" s="132"/>
      <c r="N41" s="132"/>
      <c r="O41" s="132"/>
      <c r="P41" s="132"/>
      <c r="Q41" s="132"/>
      <c r="R41" s="132"/>
      <c r="S41" s="132"/>
      <c r="T41" s="132"/>
      <c r="U41" s="132"/>
      <c r="V41" s="132"/>
    </row>
    <row r="42" spans="1:22" s="22" customFormat="1" ht="27.75" customHeight="1">
      <c r="A42" s="422" t="s">
        <v>1</v>
      </c>
      <c r="B42" s="423"/>
      <c r="C42" s="408" t="str">
        <f>IF(A42&lt;&gt;"",VLOOKUP(A42,'[2]ORÇAMENTO - DOMINGOS DE ALMEIDA'!$B:$O,5,0)," ")</f>
        <v>INSTALAÇÕES PROVISÓRIAS</v>
      </c>
      <c r="D42" s="400"/>
      <c r="E42" s="368">
        <f>$D42</f>
        <v>0</v>
      </c>
      <c r="F42" s="369"/>
      <c r="G42" s="370"/>
      <c r="H42" s="369"/>
      <c r="I42" s="369"/>
      <c r="J42" s="369"/>
      <c r="K42" s="132"/>
      <c r="L42" s="132"/>
      <c r="M42" s="132"/>
      <c r="N42" s="132"/>
      <c r="O42" s="132"/>
      <c r="P42" s="132"/>
      <c r="Q42" s="132"/>
      <c r="R42" s="132"/>
      <c r="S42" s="132"/>
      <c r="T42" s="132"/>
      <c r="U42" s="132"/>
      <c r="V42" s="132"/>
    </row>
    <row r="43" spans="1:22" s="22" customFormat="1" ht="27.75" customHeight="1" thickBot="1">
      <c r="A43" s="424"/>
      <c r="B43" s="425"/>
      <c r="C43" s="409"/>
      <c r="D43" s="371" t="e">
        <f>SUM(E43:J43)</f>
        <v>#DIV/0!</v>
      </c>
      <c r="E43" s="372" t="e">
        <f>E$42/$D42</f>
        <v>#DIV/0!</v>
      </c>
      <c r="F43" s="383"/>
      <c r="G43" s="401"/>
      <c r="H43" s="383"/>
      <c r="I43" s="383"/>
      <c r="J43" s="383"/>
      <c r="K43" s="132"/>
      <c r="L43" s="132"/>
      <c r="M43" s="132"/>
      <c r="N43" s="132"/>
      <c r="O43" s="132"/>
      <c r="P43" s="132"/>
      <c r="Q43" s="132"/>
      <c r="R43" s="132"/>
      <c r="S43" s="132"/>
      <c r="T43" s="132"/>
      <c r="U43" s="132"/>
      <c r="V43" s="132"/>
    </row>
    <row r="44" spans="1:22" s="86" customFormat="1" ht="19.5" customHeight="1">
      <c r="A44" s="422" t="s">
        <v>2</v>
      </c>
      <c r="B44" s="423"/>
      <c r="C44" s="420" t="s">
        <v>57</v>
      </c>
      <c r="D44" s="367"/>
      <c r="E44" s="368"/>
      <c r="F44" s="368"/>
      <c r="G44" s="368"/>
      <c r="H44" s="368"/>
      <c r="I44" s="368"/>
      <c r="J44" s="368"/>
    </row>
    <row r="45" spans="1:22" s="86" customFormat="1" ht="19.5" customHeight="1" thickBot="1">
      <c r="A45" s="424"/>
      <c r="B45" s="425"/>
      <c r="C45" s="421"/>
      <c r="D45" s="371">
        <f>SUM(E45:J45)</f>
        <v>0</v>
      </c>
      <c r="E45" s="397"/>
      <c r="F45" s="397"/>
      <c r="G45" s="397"/>
      <c r="H45" s="397"/>
      <c r="I45" s="397"/>
      <c r="J45" s="397"/>
    </row>
    <row r="46" spans="1:22" s="86" customFormat="1" ht="19.5" customHeight="1">
      <c r="A46" s="422" t="s">
        <v>3</v>
      </c>
      <c r="B46" s="423"/>
      <c r="C46" s="420" t="s">
        <v>4</v>
      </c>
      <c r="D46" s="374"/>
      <c r="E46" s="368">
        <f>$D46/1</f>
        <v>0</v>
      </c>
      <c r="F46" s="375"/>
      <c r="G46" s="376"/>
      <c r="H46" s="375"/>
      <c r="I46" s="375"/>
      <c r="J46" s="375"/>
    </row>
    <row r="47" spans="1:22" s="86" customFormat="1" ht="19.5" customHeight="1" thickBot="1">
      <c r="A47" s="424"/>
      <c r="B47" s="425"/>
      <c r="C47" s="421"/>
      <c r="D47" s="371" t="e">
        <f>SUM(E47:J47)</f>
        <v>#DIV/0!</v>
      </c>
      <c r="E47" s="372" t="e">
        <f>E$46/$D46</f>
        <v>#DIV/0!</v>
      </c>
      <c r="F47" s="377"/>
      <c r="G47" s="378"/>
      <c r="H47" s="379"/>
      <c r="I47" s="379"/>
      <c r="J47" s="379"/>
    </row>
    <row r="48" spans="1:22" s="86" customFormat="1" ht="19.5" customHeight="1">
      <c r="A48" s="422" t="s">
        <v>17</v>
      </c>
      <c r="B48" s="423"/>
      <c r="C48" s="420" t="s">
        <v>21</v>
      </c>
      <c r="D48" s="374"/>
      <c r="E48" s="380">
        <f>$D$48/6</f>
        <v>0</v>
      </c>
      <c r="F48" s="380">
        <f t="shared" ref="F48:J48" si="112">$D$48/6</f>
        <v>0</v>
      </c>
      <c r="G48" s="380">
        <f t="shared" si="112"/>
        <v>0</v>
      </c>
      <c r="H48" s="380">
        <f t="shared" si="112"/>
        <v>0</v>
      </c>
      <c r="I48" s="380">
        <f t="shared" si="112"/>
        <v>0</v>
      </c>
      <c r="J48" s="380">
        <f t="shared" si="112"/>
        <v>0</v>
      </c>
    </row>
    <row r="49" spans="1:22" s="22" customFormat="1" ht="19.5" customHeight="1" thickBot="1">
      <c r="A49" s="424"/>
      <c r="B49" s="425"/>
      <c r="C49" s="421"/>
      <c r="D49" s="371" t="e">
        <f>SUM(E49:J49)</f>
        <v>#DIV/0!</v>
      </c>
      <c r="E49" s="372" t="e">
        <f>E$48/$D48</f>
        <v>#DIV/0!</v>
      </c>
      <c r="F49" s="372" t="e">
        <f t="shared" ref="F49:J49" si="113">F$48/$D48</f>
        <v>#DIV/0!</v>
      </c>
      <c r="G49" s="372" t="e">
        <f t="shared" si="113"/>
        <v>#DIV/0!</v>
      </c>
      <c r="H49" s="372" t="e">
        <f t="shared" si="113"/>
        <v>#DIV/0!</v>
      </c>
      <c r="I49" s="372" t="e">
        <f t="shared" si="113"/>
        <v>#DIV/0!</v>
      </c>
      <c r="J49" s="372" t="e">
        <f t="shared" si="113"/>
        <v>#DIV/0!</v>
      </c>
    </row>
    <row r="50" spans="1:22" s="22" customFormat="1" ht="18">
      <c r="A50" s="422" t="s">
        <v>5</v>
      </c>
      <c r="B50" s="423"/>
      <c r="C50" s="420" t="s">
        <v>6</v>
      </c>
      <c r="D50" s="381"/>
      <c r="E50" s="368">
        <f>$D50/6</f>
        <v>0</v>
      </c>
      <c r="F50" s="368">
        <f t="shared" ref="F50:J50" si="114">$D50/6</f>
        <v>0</v>
      </c>
      <c r="G50" s="368">
        <f t="shared" si="114"/>
        <v>0</v>
      </c>
      <c r="H50" s="368">
        <f t="shared" si="114"/>
        <v>0</v>
      </c>
      <c r="I50" s="368">
        <f t="shared" si="114"/>
        <v>0</v>
      </c>
      <c r="J50" s="368">
        <f t="shared" si="114"/>
        <v>0</v>
      </c>
    </row>
    <row r="51" spans="1:22" s="22" customFormat="1" thickBot="1">
      <c r="A51" s="424"/>
      <c r="B51" s="425"/>
      <c r="C51" s="421"/>
      <c r="D51" s="371" t="e">
        <f>SUM(E51:J51)</f>
        <v>#DIV/0!</v>
      </c>
      <c r="E51" s="372" t="e">
        <f>E$50/$D50</f>
        <v>#DIV/0!</v>
      </c>
      <c r="F51" s="372" t="e">
        <f t="shared" ref="F51:J51" si="115">F$50/$D50</f>
        <v>#DIV/0!</v>
      </c>
      <c r="G51" s="372" t="e">
        <f t="shared" si="115"/>
        <v>#DIV/0!</v>
      </c>
      <c r="H51" s="372" t="e">
        <f t="shared" si="115"/>
        <v>#DIV/0!</v>
      </c>
      <c r="I51" s="372" t="e">
        <f t="shared" si="115"/>
        <v>#DIV/0!</v>
      </c>
      <c r="J51" s="372" t="e">
        <f t="shared" si="115"/>
        <v>#DIV/0!</v>
      </c>
    </row>
    <row r="52" spans="1:22" s="20" customFormat="1" ht="18">
      <c r="A52" s="422" t="s">
        <v>7</v>
      </c>
      <c r="B52" s="423"/>
      <c r="C52" s="420" t="s">
        <v>8</v>
      </c>
      <c r="D52" s="374"/>
      <c r="E52" s="368">
        <f>$D52/6</f>
        <v>0</v>
      </c>
      <c r="F52" s="368">
        <f t="shared" ref="F52:J52" si="116">$D52/6</f>
        <v>0</v>
      </c>
      <c r="G52" s="368">
        <f t="shared" si="116"/>
        <v>0</v>
      </c>
      <c r="H52" s="368">
        <f t="shared" si="116"/>
        <v>0</v>
      </c>
      <c r="I52" s="368">
        <f t="shared" si="116"/>
        <v>0</v>
      </c>
      <c r="J52" s="368">
        <f t="shared" si="116"/>
        <v>0</v>
      </c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</row>
    <row r="53" spans="1:22" s="22" customFormat="1" thickBot="1">
      <c r="A53" s="424"/>
      <c r="B53" s="425"/>
      <c r="C53" s="421"/>
      <c r="D53" s="371" t="e">
        <f>SUM(E53:J53)</f>
        <v>#DIV/0!</v>
      </c>
      <c r="E53" s="372" t="e">
        <f>E$52/$D52</f>
        <v>#DIV/0!</v>
      </c>
      <c r="F53" s="372" t="e">
        <f t="shared" ref="F53:J53" si="117">F$52/$D52</f>
        <v>#DIV/0!</v>
      </c>
      <c r="G53" s="372" t="e">
        <f t="shared" si="117"/>
        <v>#DIV/0!</v>
      </c>
      <c r="H53" s="372" t="e">
        <f t="shared" si="117"/>
        <v>#DIV/0!</v>
      </c>
      <c r="I53" s="372" t="e">
        <f t="shared" si="117"/>
        <v>#DIV/0!</v>
      </c>
      <c r="J53" s="372" t="e">
        <f t="shared" si="117"/>
        <v>#DIV/0!</v>
      </c>
    </row>
    <row r="54" spans="1:22" s="21" customFormat="1">
      <c r="A54" s="422" t="s">
        <v>9</v>
      </c>
      <c r="B54" s="423"/>
      <c r="C54" s="420" t="s">
        <v>10</v>
      </c>
      <c r="D54" s="374"/>
      <c r="E54" s="382"/>
      <c r="F54" s="383"/>
      <c r="G54" s="384">
        <f>$D$54/4</f>
        <v>0</v>
      </c>
      <c r="H54" s="384">
        <f t="shared" ref="H54:J54" si="118">$D$54/4</f>
        <v>0</v>
      </c>
      <c r="I54" s="384">
        <f t="shared" si="118"/>
        <v>0</v>
      </c>
      <c r="J54" s="384">
        <f t="shared" si="118"/>
        <v>0</v>
      </c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</row>
    <row r="55" spans="1:22" s="20" customFormat="1" thickBot="1">
      <c r="A55" s="424"/>
      <c r="B55" s="425"/>
      <c r="C55" s="421"/>
      <c r="D55" s="371" t="e">
        <f>SUM(E55:J55)</f>
        <v>#DIV/0!</v>
      </c>
      <c r="E55" s="98"/>
      <c r="F55" s="98"/>
      <c r="G55" s="373" t="e">
        <f>G$54/$D54</f>
        <v>#DIV/0!</v>
      </c>
      <c r="H55" s="373" t="e">
        <f t="shared" ref="H55:J55" si="119">H$54/$D54</f>
        <v>#DIV/0!</v>
      </c>
      <c r="I55" s="373" t="e">
        <f t="shared" si="119"/>
        <v>#DIV/0!</v>
      </c>
      <c r="J55" s="373" t="e">
        <f t="shared" si="119"/>
        <v>#DIV/0!</v>
      </c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</row>
    <row r="56" spans="1:22" s="22" customFormat="1" ht="18">
      <c r="A56" s="422" t="s">
        <v>11</v>
      </c>
      <c r="B56" s="423"/>
      <c r="C56" s="420" t="s">
        <v>12</v>
      </c>
      <c r="D56" s="385"/>
      <c r="E56" s="382"/>
      <c r="F56" s="383"/>
      <c r="G56" s="384"/>
      <c r="H56" s="368">
        <f>$D56/3</f>
        <v>0</v>
      </c>
      <c r="I56" s="368">
        <f t="shared" ref="I56:J56" si="120">$D56/3</f>
        <v>0</v>
      </c>
      <c r="J56" s="368">
        <f t="shared" si="120"/>
        <v>0</v>
      </c>
    </row>
    <row r="57" spans="1:22" s="22" customFormat="1" thickBot="1">
      <c r="A57" s="424"/>
      <c r="B57" s="425"/>
      <c r="C57" s="421"/>
      <c r="D57" s="371" t="e">
        <f>SUM(E57:J57)</f>
        <v>#DIV/0!</v>
      </c>
      <c r="E57" s="98"/>
      <c r="F57" s="98"/>
      <c r="G57" s="386"/>
      <c r="H57" s="372" t="e">
        <f>H$56/$D56</f>
        <v>#DIV/0!</v>
      </c>
      <c r="I57" s="372" t="e">
        <f t="shared" ref="I57:J57" si="121">I$56/$D56</f>
        <v>#DIV/0!</v>
      </c>
      <c r="J57" s="372" t="e">
        <f t="shared" si="121"/>
        <v>#DIV/0!</v>
      </c>
    </row>
    <row r="58" spans="1:22" s="22" customFormat="1" ht="18">
      <c r="A58" s="422" t="s">
        <v>13</v>
      </c>
      <c r="B58" s="423"/>
      <c r="C58" s="420" t="s">
        <v>14</v>
      </c>
      <c r="D58" s="374"/>
      <c r="E58" s="382"/>
      <c r="F58" s="383"/>
      <c r="G58" s="387"/>
      <c r="H58" s="368">
        <f>$D58/3</f>
        <v>0</v>
      </c>
      <c r="I58" s="368">
        <f t="shared" ref="I58:J58" si="122">$D58/3</f>
        <v>0</v>
      </c>
      <c r="J58" s="368">
        <f t="shared" si="122"/>
        <v>0</v>
      </c>
    </row>
    <row r="59" spans="1:22" s="22" customFormat="1" thickBot="1">
      <c r="A59" s="424"/>
      <c r="B59" s="425"/>
      <c r="C59" s="421"/>
      <c r="D59" s="371" t="e">
        <f>SUM(E59:J59)</f>
        <v>#DIV/0!</v>
      </c>
      <c r="E59" s="98"/>
      <c r="F59" s="98"/>
      <c r="G59" s="386"/>
      <c r="H59" s="372" t="e">
        <f>H$58/$D58</f>
        <v>#DIV/0!</v>
      </c>
      <c r="I59" s="372" t="e">
        <f t="shared" ref="I59:J59" si="123">I$58/$D58</f>
        <v>#DIV/0!</v>
      </c>
      <c r="J59" s="372" t="e">
        <f t="shared" si="123"/>
        <v>#DIV/0!</v>
      </c>
    </row>
    <row r="60" spans="1:22" s="22" customFormat="1" ht="18">
      <c r="A60" s="422" t="s">
        <v>15</v>
      </c>
      <c r="B60" s="423"/>
      <c r="C60" s="459" t="s">
        <v>22</v>
      </c>
      <c r="D60" s="367"/>
      <c r="E60" s="380"/>
      <c r="F60" s="368">
        <f>$D60/5</f>
        <v>0</v>
      </c>
      <c r="G60" s="368">
        <f t="shared" ref="G60:J60" si="124">$D60/5</f>
        <v>0</v>
      </c>
      <c r="H60" s="368">
        <f t="shared" si="124"/>
        <v>0</v>
      </c>
      <c r="I60" s="368">
        <f t="shared" si="124"/>
        <v>0</v>
      </c>
      <c r="J60" s="368">
        <f t="shared" si="124"/>
        <v>0</v>
      </c>
    </row>
    <row r="61" spans="1:22" s="22" customFormat="1" thickBot="1">
      <c r="A61" s="424"/>
      <c r="B61" s="425"/>
      <c r="C61" s="460"/>
      <c r="D61" s="371" t="e">
        <f>SUM(E61:J61)</f>
        <v>#DIV/0!</v>
      </c>
      <c r="E61" s="98"/>
      <c r="F61" s="372" t="e">
        <f>F$60/$D60</f>
        <v>#DIV/0!</v>
      </c>
      <c r="G61" s="372" t="e">
        <f t="shared" ref="G61:J61" si="125">G$60/$D60</f>
        <v>#DIV/0!</v>
      </c>
      <c r="H61" s="372" t="e">
        <f t="shared" si="125"/>
        <v>#DIV/0!</v>
      </c>
      <c r="I61" s="372" t="e">
        <f t="shared" si="125"/>
        <v>#DIV/0!</v>
      </c>
      <c r="J61" s="372" t="e">
        <f t="shared" si="125"/>
        <v>#DIV/0!</v>
      </c>
    </row>
    <row r="62" spans="1:22" s="22" customFormat="1" ht="18">
      <c r="A62" s="422" t="s">
        <v>23</v>
      </c>
      <c r="B62" s="423"/>
      <c r="C62" s="420" t="s">
        <v>16</v>
      </c>
      <c r="D62" s="367"/>
      <c r="E62" s="368">
        <f t="shared" ref="E62:J62" si="126">$D62/6</f>
        <v>0</v>
      </c>
      <c r="F62" s="368">
        <f t="shared" si="126"/>
        <v>0</v>
      </c>
      <c r="G62" s="368">
        <f t="shared" si="126"/>
        <v>0</v>
      </c>
      <c r="H62" s="368">
        <f t="shared" si="126"/>
        <v>0</v>
      </c>
      <c r="I62" s="368">
        <f t="shared" si="126"/>
        <v>0</v>
      </c>
      <c r="J62" s="368">
        <f t="shared" si="126"/>
        <v>0</v>
      </c>
    </row>
    <row r="63" spans="1:22" s="22" customFormat="1" thickBot="1">
      <c r="A63" s="424"/>
      <c r="B63" s="425"/>
      <c r="C63" s="421"/>
      <c r="D63" s="371" t="e">
        <f>SUM(E63:J63)</f>
        <v>#DIV/0!</v>
      </c>
      <c r="E63" s="372" t="e">
        <f>E$62/$D62</f>
        <v>#DIV/0!</v>
      </c>
      <c r="F63" s="372" t="e">
        <f t="shared" ref="F63:J63" si="127">F$62/$D62</f>
        <v>#DIV/0!</v>
      </c>
      <c r="G63" s="372" t="e">
        <f t="shared" si="127"/>
        <v>#DIV/0!</v>
      </c>
      <c r="H63" s="372" t="e">
        <f t="shared" si="127"/>
        <v>#DIV/0!</v>
      </c>
      <c r="I63" s="372" t="e">
        <f t="shared" si="127"/>
        <v>#DIV/0!</v>
      </c>
      <c r="J63" s="372" t="e">
        <f t="shared" si="127"/>
        <v>#DIV/0!</v>
      </c>
    </row>
    <row r="64" spans="1:22" s="22" customFormat="1" ht="18">
      <c r="A64" s="422" t="s">
        <v>24</v>
      </c>
      <c r="B64" s="423"/>
      <c r="C64" s="420" t="s">
        <v>38</v>
      </c>
      <c r="D64" s="367"/>
      <c r="E64" s="380"/>
      <c r="F64" s="369"/>
      <c r="G64" s="376"/>
      <c r="H64" s="380"/>
      <c r="I64" s="388"/>
      <c r="J64" s="368">
        <f>$D64/1</f>
        <v>0</v>
      </c>
    </row>
    <row r="65" spans="1:22" s="22" customFormat="1" thickBot="1">
      <c r="A65" s="424"/>
      <c r="B65" s="425"/>
      <c r="C65" s="421"/>
      <c r="D65" s="371" t="e">
        <f>SUM(E65:J65)</f>
        <v>#DIV/0!</v>
      </c>
      <c r="E65" s="98"/>
      <c r="F65" s="98"/>
      <c r="G65" s="386"/>
      <c r="H65" s="98"/>
      <c r="I65" s="98"/>
      <c r="J65" s="372" t="e">
        <f>J$64/$D64</f>
        <v>#DIV/0!</v>
      </c>
    </row>
    <row r="66" spans="1:22" s="22" customFormat="1" thickBot="1">
      <c r="A66" s="330"/>
      <c r="B66" s="331"/>
      <c r="C66" s="93" t="s">
        <v>39</v>
      </c>
      <c r="D66" s="445">
        <f t="shared" ref="D66:J66" si="128">D42+D44+D46+D48+D50+D52+D54+D56+D58+D60+D62+D64</f>
        <v>0</v>
      </c>
      <c r="E66" s="390">
        <f t="shared" si="128"/>
        <v>0</v>
      </c>
      <c r="F66" s="390">
        <f t="shared" si="128"/>
        <v>0</v>
      </c>
      <c r="G66" s="391">
        <f t="shared" si="128"/>
        <v>0</v>
      </c>
      <c r="H66" s="390">
        <f t="shared" si="128"/>
        <v>0</v>
      </c>
      <c r="I66" s="390">
        <f t="shared" si="128"/>
        <v>0</v>
      </c>
      <c r="J66" s="390">
        <f t="shared" si="128"/>
        <v>0</v>
      </c>
    </row>
    <row r="67" spans="1:22" s="22" customFormat="1" thickBot="1">
      <c r="A67" s="330"/>
      <c r="B67" s="331"/>
      <c r="C67" s="94" t="s">
        <v>40</v>
      </c>
      <c r="D67" s="446"/>
      <c r="E67" s="382">
        <f>E66</f>
        <v>0</v>
      </c>
      <c r="F67" s="382">
        <f>F66+E67</f>
        <v>0</v>
      </c>
      <c r="G67" s="384">
        <f>G66+F67</f>
        <v>0</v>
      </c>
      <c r="H67" s="382">
        <f>H66+G67</f>
        <v>0</v>
      </c>
      <c r="I67" s="382">
        <f>I66+H67</f>
        <v>0</v>
      </c>
      <c r="J67" s="382">
        <f>J66+I67</f>
        <v>0</v>
      </c>
    </row>
    <row r="68" spans="1:22" s="22" customFormat="1" thickBot="1">
      <c r="A68" s="330"/>
      <c r="B68" s="331"/>
      <c r="C68" s="92" t="s">
        <v>41</v>
      </c>
      <c r="D68" s="89"/>
      <c r="E68" s="392" t="e">
        <f>E67/$D$66</f>
        <v>#DIV/0!</v>
      </c>
      <c r="F68" s="392" t="e">
        <f t="shared" ref="F68:I68" si="129">F67/$D$66</f>
        <v>#DIV/0!</v>
      </c>
      <c r="G68" s="392" t="e">
        <f t="shared" si="129"/>
        <v>#DIV/0!</v>
      </c>
      <c r="H68" s="392" t="e">
        <f t="shared" si="129"/>
        <v>#DIV/0!</v>
      </c>
      <c r="I68" s="392" t="e">
        <f t="shared" si="129"/>
        <v>#DIV/0!</v>
      </c>
      <c r="J68" s="392" t="e">
        <f>J67/$D$66</f>
        <v>#DIV/0!</v>
      </c>
    </row>
    <row r="69" spans="1:22" s="22" customFormat="1" thickBot="1">
      <c r="A69" s="442" t="s">
        <v>26</v>
      </c>
      <c r="B69" s="443"/>
      <c r="C69" s="443"/>
      <c r="D69" s="443"/>
      <c r="E69" s="443"/>
      <c r="F69" s="443"/>
      <c r="G69" s="443"/>
      <c r="H69" s="443"/>
      <c r="I69" s="443"/>
      <c r="J69" s="443"/>
      <c r="K69" s="443"/>
      <c r="L69" s="443"/>
      <c r="M69" s="443"/>
      <c r="N69" s="443"/>
      <c r="O69" s="443"/>
      <c r="P69" s="443"/>
      <c r="Q69" s="443"/>
      <c r="R69" s="443"/>
      <c r="S69" s="443"/>
      <c r="T69" s="443"/>
      <c r="U69" s="443"/>
      <c r="V69" s="444"/>
    </row>
    <row r="70" spans="1:22" s="22" customFormat="1" thickBot="1">
      <c r="A70" s="438" t="s">
        <v>30</v>
      </c>
      <c r="B70" s="439"/>
      <c r="C70" s="356" t="s">
        <v>31</v>
      </c>
      <c r="D70" s="357" t="s">
        <v>32</v>
      </c>
      <c r="E70" s="358" t="s">
        <v>33</v>
      </c>
      <c r="F70" s="358" t="s">
        <v>34</v>
      </c>
      <c r="G70" s="358" t="s">
        <v>35</v>
      </c>
      <c r="H70" s="358" t="s">
        <v>36</v>
      </c>
      <c r="I70" s="358" t="s">
        <v>37</v>
      </c>
      <c r="J70" s="358" t="s">
        <v>42</v>
      </c>
      <c r="K70" s="358" t="s">
        <v>43</v>
      </c>
      <c r="L70" s="358" t="s">
        <v>44</v>
      </c>
      <c r="M70" s="358" t="s">
        <v>45</v>
      </c>
      <c r="N70" s="358" t="s">
        <v>47</v>
      </c>
      <c r="O70" s="358" t="s">
        <v>48</v>
      </c>
      <c r="P70" s="358" t="s">
        <v>49</v>
      </c>
      <c r="Q70" s="358" t="s">
        <v>50</v>
      </c>
      <c r="R70" s="358" t="s">
        <v>51</v>
      </c>
      <c r="S70" s="358" t="s">
        <v>52</v>
      </c>
      <c r="T70" s="358" t="s">
        <v>53</v>
      </c>
      <c r="U70" s="358" t="s">
        <v>54</v>
      </c>
      <c r="V70" s="359" t="s">
        <v>55</v>
      </c>
    </row>
    <row r="71" spans="1:22" s="22" customFormat="1" ht="18">
      <c r="A71" s="416" t="s">
        <v>1</v>
      </c>
      <c r="B71" s="417"/>
      <c r="C71" s="420" t="str">
        <f>IF(A71&lt;&gt;"",VLOOKUP(A71,'[3]ORÇAMENTO - DUQUE DE CAXIAS'!$B:$O,5,0)," ")</f>
        <v>INSTALAÇÕES PROVISÓRIAS</v>
      </c>
      <c r="D71" s="320"/>
      <c r="E71" s="95">
        <f>$D$71/18</f>
        <v>0</v>
      </c>
      <c r="F71" s="95">
        <f t="shared" ref="F71:V71" si="130">$D$71/18</f>
        <v>0</v>
      </c>
      <c r="G71" s="95">
        <f t="shared" si="130"/>
        <v>0</v>
      </c>
      <c r="H71" s="95">
        <f t="shared" si="130"/>
        <v>0</v>
      </c>
      <c r="I71" s="95">
        <f t="shared" si="130"/>
        <v>0</v>
      </c>
      <c r="J71" s="95">
        <f t="shared" si="130"/>
        <v>0</v>
      </c>
      <c r="K71" s="95">
        <f t="shared" si="130"/>
        <v>0</v>
      </c>
      <c r="L71" s="95">
        <f t="shared" si="130"/>
        <v>0</v>
      </c>
      <c r="M71" s="95">
        <f t="shared" si="130"/>
        <v>0</v>
      </c>
      <c r="N71" s="95">
        <f t="shared" si="130"/>
        <v>0</v>
      </c>
      <c r="O71" s="95">
        <f t="shared" si="130"/>
        <v>0</v>
      </c>
      <c r="P71" s="95">
        <f t="shared" si="130"/>
        <v>0</v>
      </c>
      <c r="Q71" s="95">
        <f t="shared" si="130"/>
        <v>0</v>
      </c>
      <c r="R71" s="95">
        <f t="shared" si="130"/>
        <v>0</v>
      </c>
      <c r="S71" s="95">
        <f t="shared" si="130"/>
        <v>0</v>
      </c>
      <c r="T71" s="95">
        <f t="shared" si="130"/>
        <v>0</v>
      </c>
      <c r="U71" s="95">
        <f t="shared" si="130"/>
        <v>0</v>
      </c>
      <c r="V71" s="95">
        <f t="shared" si="130"/>
        <v>0</v>
      </c>
    </row>
    <row r="72" spans="1:22" s="22" customFormat="1" thickBot="1">
      <c r="A72" s="440"/>
      <c r="B72" s="441"/>
      <c r="C72" s="421"/>
      <c r="D72" s="394" t="e">
        <f>SUM(E72:V72)</f>
        <v>#DIV/0!</v>
      </c>
      <c r="E72" s="90" t="e">
        <f>E71/$D$13</f>
        <v>#DIV/0!</v>
      </c>
      <c r="F72" s="90" t="e">
        <f t="shared" ref="F72:J72" si="131">F71/$D$13</f>
        <v>#DIV/0!</v>
      </c>
      <c r="G72" s="90" t="e">
        <f t="shared" si="131"/>
        <v>#DIV/0!</v>
      </c>
      <c r="H72" s="90" t="e">
        <f t="shared" si="131"/>
        <v>#DIV/0!</v>
      </c>
      <c r="I72" s="90" t="e">
        <f t="shared" si="131"/>
        <v>#DIV/0!</v>
      </c>
      <c r="J72" s="90" t="e">
        <f t="shared" si="131"/>
        <v>#DIV/0!</v>
      </c>
      <c r="K72" s="90" t="e">
        <f t="shared" ref="K72:V72" si="132">K71/$D$13</f>
        <v>#DIV/0!</v>
      </c>
      <c r="L72" s="90" t="e">
        <f t="shared" si="132"/>
        <v>#DIV/0!</v>
      </c>
      <c r="M72" s="90" t="e">
        <f t="shared" si="132"/>
        <v>#DIV/0!</v>
      </c>
      <c r="N72" s="90" t="e">
        <f t="shared" si="132"/>
        <v>#DIV/0!</v>
      </c>
      <c r="O72" s="90" t="e">
        <f t="shared" si="132"/>
        <v>#DIV/0!</v>
      </c>
      <c r="P72" s="90" t="e">
        <f t="shared" si="132"/>
        <v>#DIV/0!</v>
      </c>
      <c r="Q72" s="90" t="e">
        <f t="shared" si="132"/>
        <v>#DIV/0!</v>
      </c>
      <c r="R72" s="90" t="e">
        <f t="shared" si="132"/>
        <v>#DIV/0!</v>
      </c>
      <c r="S72" s="90" t="e">
        <f t="shared" si="132"/>
        <v>#DIV/0!</v>
      </c>
      <c r="T72" s="90" t="e">
        <f t="shared" si="132"/>
        <v>#DIV/0!</v>
      </c>
      <c r="U72" s="90" t="e">
        <f t="shared" si="132"/>
        <v>#DIV/0!</v>
      </c>
      <c r="V72" s="91" t="e">
        <f t="shared" si="132"/>
        <v>#DIV/0!</v>
      </c>
    </row>
    <row r="73" spans="1:22" s="22" customFormat="1" ht="18" customHeight="1">
      <c r="A73" s="416" t="s">
        <v>2</v>
      </c>
      <c r="B73" s="417"/>
      <c r="C73" s="420" t="s">
        <v>57</v>
      </c>
      <c r="D73" s="320"/>
      <c r="E73" s="360">
        <f>$D$73/18</f>
        <v>0</v>
      </c>
      <c r="F73" s="360">
        <f t="shared" ref="F73:V73" si="133">$D$73/18</f>
        <v>0</v>
      </c>
      <c r="G73" s="360">
        <f t="shared" si="133"/>
        <v>0</v>
      </c>
      <c r="H73" s="360">
        <f t="shared" si="133"/>
        <v>0</v>
      </c>
      <c r="I73" s="360">
        <f t="shared" si="133"/>
        <v>0</v>
      </c>
      <c r="J73" s="360">
        <f t="shared" si="133"/>
        <v>0</v>
      </c>
      <c r="K73" s="360">
        <f t="shared" si="133"/>
        <v>0</v>
      </c>
      <c r="L73" s="360">
        <f t="shared" si="133"/>
        <v>0</v>
      </c>
      <c r="M73" s="360">
        <f t="shared" si="133"/>
        <v>0</v>
      </c>
      <c r="N73" s="360">
        <f t="shared" si="133"/>
        <v>0</v>
      </c>
      <c r="O73" s="360">
        <f t="shared" si="133"/>
        <v>0</v>
      </c>
      <c r="P73" s="360">
        <f t="shared" si="133"/>
        <v>0</v>
      </c>
      <c r="Q73" s="360">
        <f t="shared" si="133"/>
        <v>0</v>
      </c>
      <c r="R73" s="360">
        <f t="shared" si="133"/>
        <v>0</v>
      </c>
      <c r="S73" s="360">
        <f t="shared" si="133"/>
        <v>0</v>
      </c>
      <c r="T73" s="360">
        <f t="shared" si="133"/>
        <v>0</v>
      </c>
      <c r="U73" s="360">
        <f t="shared" si="133"/>
        <v>0</v>
      </c>
      <c r="V73" s="360">
        <f t="shared" si="133"/>
        <v>0</v>
      </c>
    </row>
    <row r="74" spans="1:22" s="22" customFormat="1" thickBot="1">
      <c r="A74" s="418"/>
      <c r="B74" s="419"/>
      <c r="C74" s="421"/>
      <c r="D74" s="394" t="e">
        <f>SUM(E74:V74)</f>
        <v>#DIV/0!</v>
      </c>
      <c r="E74" s="90" t="e">
        <f>E73/$D$15</f>
        <v>#DIV/0!</v>
      </c>
      <c r="F74" s="90" t="e">
        <f t="shared" ref="F74:J74" si="134">F73/$D$15</f>
        <v>#DIV/0!</v>
      </c>
      <c r="G74" s="90" t="e">
        <f t="shared" si="134"/>
        <v>#DIV/0!</v>
      </c>
      <c r="H74" s="90" t="e">
        <f t="shared" si="134"/>
        <v>#DIV/0!</v>
      </c>
      <c r="I74" s="90" t="e">
        <f t="shared" si="134"/>
        <v>#DIV/0!</v>
      </c>
      <c r="J74" s="90" t="e">
        <f t="shared" si="134"/>
        <v>#DIV/0!</v>
      </c>
      <c r="K74" s="90" t="e">
        <f t="shared" ref="K74:V74" si="135">K73/$D$15</f>
        <v>#DIV/0!</v>
      </c>
      <c r="L74" s="90" t="e">
        <f t="shared" si="135"/>
        <v>#DIV/0!</v>
      </c>
      <c r="M74" s="90" t="e">
        <f t="shared" si="135"/>
        <v>#DIV/0!</v>
      </c>
      <c r="N74" s="90" t="e">
        <f t="shared" si="135"/>
        <v>#DIV/0!</v>
      </c>
      <c r="O74" s="90" t="e">
        <f t="shared" si="135"/>
        <v>#DIV/0!</v>
      </c>
      <c r="P74" s="90" t="e">
        <f t="shared" si="135"/>
        <v>#DIV/0!</v>
      </c>
      <c r="Q74" s="90" t="e">
        <f t="shared" si="135"/>
        <v>#DIV/0!</v>
      </c>
      <c r="R74" s="90" t="e">
        <f t="shared" si="135"/>
        <v>#DIV/0!</v>
      </c>
      <c r="S74" s="90" t="e">
        <f t="shared" si="135"/>
        <v>#DIV/0!</v>
      </c>
      <c r="T74" s="90" t="e">
        <f t="shared" si="135"/>
        <v>#DIV/0!</v>
      </c>
      <c r="U74" s="90" t="e">
        <f t="shared" si="135"/>
        <v>#DIV/0!</v>
      </c>
      <c r="V74" s="91" t="e">
        <f t="shared" si="135"/>
        <v>#DIV/0!</v>
      </c>
    </row>
    <row r="75" spans="1:22" s="22" customFormat="1" ht="18">
      <c r="A75" s="416" t="s">
        <v>3</v>
      </c>
      <c r="B75" s="417"/>
      <c r="C75" s="420" t="str">
        <f>IF(A75&lt;&gt;"",VLOOKUP(A75,'[3]ORÇAMENTO - DUQUE DE CAXIAS'!$B:$O,5,0)," ")</f>
        <v>LOCAÇÃO DA OBRA</v>
      </c>
      <c r="D75" s="320"/>
      <c r="E75" s="360">
        <f>$D$75/15</f>
        <v>0</v>
      </c>
      <c r="F75" s="360">
        <f t="shared" ref="F75:S75" si="136">$D$75/15</f>
        <v>0</v>
      </c>
      <c r="G75" s="360">
        <f t="shared" si="136"/>
        <v>0</v>
      </c>
      <c r="H75" s="360">
        <f t="shared" si="136"/>
        <v>0</v>
      </c>
      <c r="I75" s="360">
        <f t="shared" si="136"/>
        <v>0</v>
      </c>
      <c r="J75" s="360">
        <f t="shared" si="136"/>
        <v>0</v>
      </c>
      <c r="K75" s="360">
        <f t="shared" si="136"/>
        <v>0</v>
      </c>
      <c r="L75" s="360">
        <f t="shared" si="136"/>
        <v>0</v>
      </c>
      <c r="M75" s="360">
        <f t="shared" si="136"/>
        <v>0</v>
      </c>
      <c r="N75" s="360">
        <f t="shared" si="136"/>
        <v>0</v>
      </c>
      <c r="O75" s="360">
        <f t="shared" si="136"/>
        <v>0</v>
      </c>
      <c r="P75" s="360">
        <f t="shared" si="136"/>
        <v>0</v>
      </c>
      <c r="Q75" s="360">
        <f t="shared" si="136"/>
        <v>0</v>
      </c>
      <c r="R75" s="360">
        <f t="shared" si="136"/>
        <v>0</v>
      </c>
      <c r="S75" s="360">
        <f t="shared" si="136"/>
        <v>0</v>
      </c>
      <c r="T75" s="325"/>
      <c r="U75" s="325"/>
      <c r="V75" s="326"/>
    </row>
    <row r="76" spans="1:22" s="22" customFormat="1" thickBot="1">
      <c r="A76" s="418"/>
      <c r="B76" s="419"/>
      <c r="C76" s="421"/>
      <c r="D76" s="394" t="e">
        <f>SUM(E76:V76)</f>
        <v>#DIV/0!</v>
      </c>
      <c r="E76" s="90" t="e">
        <f>E75/$D$17</f>
        <v>#DIV/0!</v>
      </c>
      <c r="F76" s="90" t="e">
        <f t="shared" ref="F76:J76" si="137">F75/$D$17</f>
        <v>#DIV/0!</v>
      </c>
      <c r="G76" s="90" t="e">
        <f t="shared" si="137"/>
        <v>#DIV/0!</v>
      </c>
      <c r="H76" s="90" t="e">
        <f t="shared" si="137"/>
        <v>#DIV/0!</v>
      </c>
      <c r="I76" s="90" t="e">
        <f t="shared" si="137"/>
        <v>#DIV/0!</v>
      </c>
      <c r="J76" s="90" t="e">
        <f t="shared" si="137"/>
        <v>#DIV/0!</v>
      </c>
      <c r="K76" s="90" t="e">
        <f t="shared" ref="K76:S76" si="138">K75/$D$17</f>
        <v>#DIV/0!</v>
      </c>
      <c r="L76" s="90" t="e">
        <f t="shared" si="138"/>
        <v>#DIV/0!</v>
      </c>
      <c r="M76" s="90" t="e">
        <f t="shared" si="138"/>
        <v>#DIV/0!</v>
      </c>
      <c r="N76" s="90" t="e">
        <f t="shared" si="138"/>
        <v>#DIV/0!</v>
      </c>
      <c r="O76" s="90" t="e">
        <f t="shared" si="138"/>
        <v>#DIV/0!</v>
      </c>
      <c r="P76" s="90" t="e">
        <f t="shared" si="138"/>
        <v>#DIV/0!</v>
      </c>
      <c r="Q76" s="90" t="e">
        <f t="shared" si="138"/>
        <v>#DIV/0!</v>
      </c>
      <c r="R76" s="90" t="e">
        <f t="shared" si="138"/>
        <v>#DIV/0!</v>
      </c>
      <c r="S76" s="90" t="e">
        <f t="shared" si="138"/>
        <v>#DIV/0!</v>
      </c>
      <c r="T76" s="90"/>
      <c r="U76" s="90"/>
      <c r="V76" s="91"/>
    </row>
    <row r="77" spans="1:22" s="19" customFormat="1" ht="18">
      <c r="A77" s="416" t="s">
        <v>17</v>
      </c>
      <c r="B77" s="417"/>
      <c r="C77" s="420" t="str">
        <f>IF(A77&lt;&gt;"",VLOOKUP(A77,'[3]ORÇAMENTO - DUQUE DE CAXIAS'!$B:$O,5,0)," ")</f>
        <v>TERRAPLENAGEM</v>
      </c>
      <c r="D77" s="320"/>
      <c r="E77" s="321">
        <f>$D$77/17</f>
        <v>0</v>
      </c>
      <c r="F77" s="321">
        <f t="shared" ref="F77:U77" si="139">$D$77/17</f>
        <v>0</v>
      </c>
      <c r="G77" s="321">
        <f t="shared" si="139"/>
        <v>0</v>
      </c>
      <c r="H77" s="321">
        <f t="shared" si="139"/>
        <v>0</v>
      </c>
      <c r="I77" s="321">
        <f t="shared" si="139"/>
        <v>0</v>
      </c>
      <c r="J77" s="321">
        <f t="shared" si="139"/>
        <v>0</v>
      </c>
      <c r="K77" s="321">
        <f t="shared" si="139"/>
        <v>0</v>
      </c>
      <c r="L77" s="321">
        <f t="shared" si="139"/>
        <v>0</v>
      </c>
      <c r="M77" s="321">
        <f t="shared" si="139"/>
        <v>0</v>
      </c>
      <c r="N77" s="321">
        <f t="shared" si="139"/>
        <v>0</v>
      </c>
      <c r="O77" s="321">
        <f t="shared" si="139"/>
        <v>0</v>
      </c>
      <c r="P77" s="321">
        <f t="shared" si="139"/>
        <v>0</v>
      </c>
      <c r="Q77" s="321">
        <f t="shared" si="139"/>
        <v>0</v>
      </c>
      <c r="R77" s="321">
        <f t="shared" si="139"/>
        <v>0</v>
      </c>
      <c r="S77" s="321">
        <f t="shared" si="139"/>
        <v>0</v>
      </c>
      <c r="T77" s="321">
        <f t="shared" si="139"/>
        <v>0</v>
      </c>
      <c r="U77" s="321">
        <f t="shared" si="139"/>
        <v>0</v>
      </c>
      <c r="V77" s="321"/>
    </row>
    <row r="78" spans="1:22" s="19" customFormat="1" thickBot="1">
      <c r="A78" s="418"/>
      <c r="B78" s="419"/>
      <c r="C78" s="421"/>
      <c r="D78" s="394" t="e">
        <f>SUM(E78:V78)</f>
        <v>#DIV/0!</v>
      </c>
      <c r="E78" s="322" t="e">
        <f>E77/$D$13</f>
        <v>#DIV/0!</v>
      </c>
      <c r="F78" s="322" t="e">
        <f t="shared" ref="F78:U78" si="140">F77/$D$13</f>
        <v>#DIV/0!</v>
      </c>
      <c r="G78" s="322" t="e">
        <f t="shared" si="140"/>
        <v>#DIV/0!</v>
      </c>
      <c r="H78" s="322" t="e">
        <f t="shared" si="140"/>
        <v>#DIV/0!</v>
      </c>
      <c r="I78" s="322" t="e">
        <f t="shared" si="140"/>
        <v>#DIV/0!</v>
      </c>
      <c r="J78" s="322" t="e">
        <f t="shared" si="140"/>
        <v>#DIV/0!</v>
      </c>
      <c r="K78" s="322" t="e">
        <f t="shared" si="140"/>
        <v>#DIV/0!</v>
      </c>
      <c r="L78" s="322" t="e">
        <f t="shared" si="140"/>
        <v>#DIV/0!</v>
      </c>
      <c r="M78" s="322" t="e">
        <f t="shared" si="140"/>
        <v>#DIV/0!</v>
      </c>
      <c r="N78" s="322" t="e">
        <f t="shared" si="140"/>
        <v>#DIV/0!</v>
      </c>
      <c r="O78" s="322" t="e">
        <f t="shared" si="140"/>
        <v>#DIV/0!</v>
      </c>
      <c r="P78" s="322" t="e">
        <f t="shared" si="140"/>
        <v>#DIV/0!</v>
      </c>
      <c r="Q78" s="322" t="e">
        <f t="shared" si="140"/>
        <v>#DIV/0!</v>
      </c>
      <c r="R78" s="322" t="e">
        <f t="shared" si="140"/>
        <v>#DIV/0!</v>
      </c>
      <c r="S78" s="322" t="e">
        <f t="shared" si="140"/>
        <v>#DIV/0!</v>
      </c>
      <c r="T78" s="322" t="e">
        <f t="shared" si="140"/>
        <v>#DIV/0!</v>
      </c>
      <c r="U78" s="322" t="e">
        <f t="shared" si="140"/>
        <v>#DIV/0!</v>
      </c>
      <c r="V78" s="322"/>
    </row>
    <row r="79" spans="1:22" s="19" customFormat="1" ht="18">
      <c r="A79" s="416" t="s">
        <v>5</v>
      </c>
      <c r="B79" s="417"/>
      <c r="C79" s="420" t="str">
        <f>IF(A79&lt;&gt;"",VLOOKUP(A79,'[3]ORÇAMENTO - DUQUE DE CAXIAS'!$B:$O,5,0)," ")</f>
        <v>PAVIMENTAÇÃO / RESTAURAÇÃO</v>
      </c>
      <c r="D79" s="320"/>
      <c r="E79" s="321">
        <f>$D$79/16</f>
        <v>0</v>
      </c>
      <c r="F79" s="321">
        <f t="shared" ref="F79:T79" si="141">$D$79/16</f>
        <v>0</v>
      </c>
      <c r="G79" s="321">
        <f t="shared" si="141"/>
        <v>0</v>
      </c>
      <c r="H79" s="321">
        <f t="shared" si="141"/>
        <v>0</v>
      </c>
      <c r="I79" s="321">
        <f t="shared" si="141"/>
        <v>0</v>
      </c>
      <c r="J79" s="321">
        <f t="shared" si="141"/>
        <v>0</v>
      </c>
      <c r="K79" s="321">
        <f t="shared" si="141"/>
        <v>0</v>
      </c>
      <c r="L79" s="321">
        <f t="shared" si="141"/>
        <v>0</v>
      </c>
      <c r="M79" s="321">
        <f t="shared" si="141"/>
        <v>0</v>
      </c>
      <c r="N79" s="321">
        <f t="shared" si="141"/>
        <v>0</v>
      </c>
      <c r="O79" s="321">
        <f t="shared" si="141"/>
        <v>0</v>
      </c>
      <c r="P79" s="321">
        <f t="shared" si="141"/>
        <v>0</v>
      </c>
      <c r="Q79" s="321">
        <f t="shared" si="141"/>
        <v>0</v>
      </c>
      <c r="R79" s="321">
        <f t="shared" si="141"/>
        <v>0</v>
      </c>
      <c r="S79" s="321">
        <f t="shared" si="141"/>
        <v>0</v>
      </c>
      <c r="T79" s="321">
        <f t="shared" si="141"/>
        <v>0</v>
      </c>
      <c r="U79" s="321"/>
      <c r="V79" s="321"/>
    </row>
    <row r="80" spans="1:22" s="19" customFormat="1" thickBot="1">
      <c r="A80" s="418"/>
      <c r="B80" s="419"/>
      <c r="C80" s="421"/>
      <c r="D80" s="394" t="e">
        <f>SUM(E80:V80)</f>
        <v>#DIV/0!</v>
      </c>
      <c r="E80" s="322" t="e">
        <f t="shared" ref="E80:U80" si="142">E79/$D$13</f>
        <v>#DIV/0!</v>
      </c>
      <c r="F80" s="322" t="e">
        <f t="shared" si="142"/>
        <v>#DIV/0!</v>
      </c>
      <c r="G80" s="322" t="e">
        <f t="shared" si="142"/>
        <v>#DIV/0!</v>
      </c>
      <c r="H80" s="322" t="e">
        <f t="shared" si="142"/>
        <v>#DIV/0!</v>
      </c>
      <c r="I80" s="322" t="e">
        <f t="shared" si="142"/>
        <v>#DIV/0!</v>
      </c>
      <c r="J80" s="322" t="e">
        <f t="shared" si="142"/>
        <v>#DIV/0!</v>
      </c>
      <c r="K80" s="322" t="e">
        <f t="shared" si="142"/>
        <v>#DIV/0!</v>
      </c>
      <c r="L80" s="322" t="e">
        <f t="shared" si="142"/>
        <v>#DIV/0!</v>
      </c>
      <c r="M80" s="322" t="e">
        <f t="shared" si="142"/>
        <v>#DIV/0!</v>
      </c>
      <c r="N80" s="322" t="e">
        <f t="shared" si="142"/>
        <v>#DIV/0!</v>
      </c>
      <c r="O80" s="322" t="e">
        <f t="shared" si="142"/>
        <v>#DIV/0!</v>
      </c>
      <c r="P80" s="322" t="e">
        <f t="shared" si="142"/>
        <v>#DIV/0!</v>
      </c>
      <c r="Q80" s="322" t="e">
        <f t="shared" si="142"/>
        <v>#DIV/0!</v>
      </c>
      <c r="R80" s="322" t="e">
        <f t="shared" si="142"/>
        <v>#DIV/0!</v>
      </c>
      <c r="S80" s="322" t="e">
        <f t="shared" si="142"/>
        <v>#DIV/0!</v>
      </c>
      <c r="T80" s="322" t="e">
        <f t="shared" si="142"/>
        <v>#DIV/0!</v>
      </c>
      <c r="U80" s="322" t="e">
        <f t="shared" si="142"/>
        <v>#DIV/0!</v>
      </c>
      <c r="V80" s="322"/>
    </row>
    <row r="81" spans="1:22" s="19" customFormat="1" ht="18">
      <c r="A81" s="416" t="s">
        <v>7</v>
      </c>
      <c r="B81" s="417"/>
      <c r="C81" s="420" t="str">
        <f>IF(A81&lt;&gt;"",VLOOKUP(A81,'[3]ORÇAMENTO - DUQUE DE CAXIAS'!$B:$O,5,0)," ")</f>
        <v>DRENAGEM</v>
      </c>
      <c r="D81" s="320"/>
      <c r="E81" s="321">
        <f>$D$81/17</f>
        <v>0</v>
      </c>
      <c r="F81" s="321">
        <f t="shared" ref="F81:U81" si="143">$D$81/17</f>
        <v>0</v>
      </c>
      <c r="G81" s="321">
        <f t="shared" si="143"/>
        <v>0</v>
      </c>
      <c r="H81" s="321">
        <f t="shared" si="143"/>
        <v>0</v>
      </c>
      <c r="I81" s="321">
        <f t="shared" si="143"/>
        <v>0</v>
      </c>
      <c r="J81" s="321">
        <f t="shared" si="143"/>
        <v>0</v>
      </c>
      <c r="K81" s="321">
        <f t="shared" si="143"/>
        <v>0</v>
      </c>
      <c r="L81" s="321">
        <f t="shared" si="143"/>
        <v>0</v>
      </c>
      <c r="M81" s="321">
        <f t="shared" si="143"/>
        <v>0</v>
      </c>
      <c r="N81" s="321">
        <f t="shared" si="143"/>
        <v>0</v>
      </c>
      <c r="O81" s="321">
        <f t="shared" si="143"/>
        <v>0</v>
      </c>
      <c r="P81" s="321">
        <f t="shared" si="143"/>
        <v>0</v>
      </c>
      <c r="Q81" s="321">
        <f t="shared" si="143"/>
        <v>0</v>
      </c>
      <c r="R81" s="321">
        <f t="shared" si="143"/>
        <v>0</v>
      </c>
      <c r="S81" s="321">
        <f t="shared" si="143"/>
        <v>0</v>
      </c>
      <c r="T81" s="321">
        <f t="shared" si="143"/>
        <v>0</v>
      </c>
      <c r="U81" s="321">
        <f t="shared" si="143"/>
        <v>0</v>
      </c>
      <c r="V81" s="321"/>
    </row>
    <row r="82" spans="1:22" s="20" customFormat="1" thickBot="1">
      <c r="A82" s="418"/>
      <c r="B82" s="419"/>
      <c r="C82" s="421"/>
      <c r="D82" s="394" t="e">
        <f>SUM(E82:V82)</f>
        <v>#DIV/0!</v>
      </c>
      <c r="E82" s="322" t="e">
        <f t="shared" ref="E82:U82" si="144">E81/$D$13</f>
        <v>#DIV/0!</v>
      </c>
      <c r="F82" s="322" t="e">
        <f t="shared" si="144"/>
        <v>#DIV/0!</v>
      </c>
      <c r="G82" s="322" t="e">
        <f t="shared" si="144"/>
        <v>#DIV/0!</v>
      </c>
      <c r="H82" s="322" t="e">
        <f t="shared" si="144"/>
        <v>#DIV/0!</v>
      </c>
      <c r="I82" s="322" t="e">
        <f t="shared" si="144"/>
        <v>#DIV/0!</v>
      </c>
      <c r="J82" s="322" t="e">
        <f t="shared" si="144"/>
        <v>#DIV/0!</v>
      </c>
      <c r="K82" s="322" t="e">
        <f t="shared" si="144"/>
        <v>#DIV/0!</v>
      </c>
      <c r="L82" s="322" t="e">
        <f t="shared" si="144"/>
        <v>#DIV/0!</v>
      </c>
      <c r="M82" s="322" t="e">
        <f t="shared" si="144"/>
        <v>#DIV/0!</v>
      </c>
      <c r="N82" s="322" t="e">
        <f t="shared" si="144"/>
        <v>#DIV/0!</v>
      </c>
      <c r="O82" s="322" t="e">
        <f t="shared" si="144"/>
        <v>#DIV/0!</v>
      </c>
      <c r="P82" s="322" t="e">
        <f t="shared" si="144"/>
        <v>#DIV/0!</v>
      </c>
      <c r="Q82" s="322" t="e">
        <f t="shared" si="144"/>
        <v>#DIV/0!</v>
      </c>
      <c r="R82" s="322" t="e">
        <f t="shared" si="144"/>
        <v>#DIV/0!</v>
      </c>
      <c r="S82" s="322" t="e">
        <f t="shared" si="144"/>
        <v>#DIV/0!</v>
      </c>
      <c r="T82" s="322" t="e">
        <f t="shared" si="144"/>
        <v>#DIV/0!</v>
      </c>
      <c r="U82" s="322" t="e">
        <f t="shared" si="144"/>
        <v>#DIV/0!</v>
      </c>
      <c r="V82" s="322"/>
    </row>
    <row r="83" spans="1:22" s="19" customFormat="1" ht="18">
      <c r="A83" s="447" t="s">
        <v>9</v>
      </c>
      <c r="B83" s="448"/>
      <c r="C83" s="420" t="str">
        <f>IF(A83&lt;&gt;"",VLOOKUP(A83,'[3]ORÇAMENTO - DUQUE DE CAXIAS'!$B:$O,5,0)," ")</f>
        <v>SINALIZAÇÃO</v>
      </c>
      <c r="D83" s="393"/>
      <c r="E83" s="321">
        <f>$D$83/17</f>
        <v>0</v>
      </c>
      <c r="F83" s="321">
        <f t="shared" ref="F83:U83" si="145">$D$83/17</f>
        <v>0</v>
      </c>
      <c r="G83" s="321">
        <f t="shared" si="145"/>
        <v>0</v>
      </c>
      <c r="H83" s="321">
        <f t="shared" si="145"/>
        <v>0</v>
      </c>
      <c r="I83" s="321">
        <f t="shared" si="145"/>
        <v>0</v>
      </c>
      <c r="J83" s="321">
        <f t="shared" si="145"/>
        <v>0</v>
      </c>
      <c r="K83" s="321">
        <f t="shared" si="145"/>
        <v>0</v>
      </c>
      <c r="L83" s="321">
        <f t="shared" si="145"/>
        <v>0</v>
      </c>
      <c r="M83" s="321">
        <f t="shared" si="145"/>
        <v>0</v>
      </c>
      <c r="N83" s="321">
        <f t="shared" si="145"/>
        <v>0</v>
      </c>
      <c r="O83" s="321">
        <f t="shared" si="145"/>
        <v>0</v>
      </c>
      <c r="P83" s="321">
        <f t="shared" si="145"/>
        <v>0</v>
      </c>
      <c r="Q83" s="321">
        <f t="shared" si="145"/>
        <v>0</v>
      </c>
      <c r="R83" s="321">
        <f t="shared" si="145"/>
        <v>0</v>
      </c>
      <c r="S83" s="321">
        <f t="shared" si="145"/>
        <v>0</v>
      </c>
      <c r="T83" s="321">
        <f t="shared" si="145"/>
        <v>0</v>
      </c>
      <c r="U83" s="321">
        <f t="shared" si="145"/>
        <v>0</v>
      </c>
      <c r="V83" s="321"/>
    </row>
    <row r="84" spans="1:22" s="19" customFormat="1" thickBot="1">
      <c r="A84" s="418"/>
      <c r="B84" s="419"/>
      <c r="C84" s="421"/>
      <c r="D84" s="394" t="e">
        <f>SUM(E84:V84)</f>
        <v>#DIV/0!</v>
      </c>
      <c r="E84" s="322" t="e">
        <f t="shared" ref="E84:U84" si="146">E83/$D$13</f>
        <v>#DIV/0!</v>
      </c>
      <c r="F84" s="322" t="e">
        <f t="shared" si="146"/>
        <v>#DIV/0!</v>
      </c>
      <c r="G84" s="322" t="e">
        <f t="shared" si="146"/>
        <v>#DIV/0!</v>
      </c>
      <c r="H84" s="322" t="e">
        <f t="shared" si="146"/>
        <v>#DIV/0!</v>
      </c>
      <c r="I84" s="322" t="e">
        <f t="shared" si="146"/>
        <v>#DIV/0!</v>
      </c>
      <c r="J84" s="322" t="e">
        <f t="shared" si="146"/>
        <v>#DIV/0!</v>
      </c>
      <c r="K84" s="322" t="e">
        <f t="shared" si="146"/>
        <v>#DIV/0!</v>
      </c>
      <c r="L84" s="322" t="e">
        <f t="shared" si="146"/>
        <v>#DIV/0!</v>
      </c>
      <c r="M84" s="322" t="e">
        <f t="shared" si="146"/>
        <v>#DIV/0!</v>
      </c>
      <c r="N84" s="322" t="e">
        <f t="shared" si="146"/>
        <v>#DIV/0!</v>
      </c>
      <c r="O84" s="322" t="e">
        <f t="shared" si="146"/>
        <v>#DIV/0!</v>
      </c>
      <c r="P84" s="322" t="e">
        <f t="shared" si="146"/>
        <v>#DIV/0!</v>
      </c>
      <c r="Q84" s="322" t="e">
        <f t="shared" si="146"/>
        <v>#DIV/0!</v>
      </c>
      <c r="R84" s="322" t="e">
        <f t="shared" si="146"/>
        <v>#DIV/0!</v>
      </c>
      <c r="S84" s="322" t="e">
        <f t="shared" si="146"/>
        <v>#DIV/0!</v>
      </c>
      <c r="T84" s="322" t="e">
        <f t="shared" si="146"/>
        <v>#DIV/0!</v>
      </c>
      <c r="U84" s="322" t="e">
        <f t="shared" si="146"/>
        <v>#DIV/0!</v>
      </c>
      <c r="V84" s="322"/>
    </row>
    <row r="85" spans="1:22" s="20" customFormat="1" ht="18">
      <c r="A85" s="447" t="s">
        <v>11</v>
      </c>
      <c r="B85" s="448"/>
      <c r="C85" s="420" t="str">
        <f>IF(A85&lt;&gt;"",VLOOKUP(A85,'[3]ORÇAMENTO - DUQUE DE CAXIAS'!$B:$O,5,0)," ")</f>
        <v>MOBILIÁRIO URBANO</v>
      </c>
      <c r="D85" s="393"/>
      <c r="E85" s="321"/>
      <c r="F85" s="321"/>
      <c r="G85" s="321"/>
      <c r="H85" s="321"/>
      <c r="I85" s="321"/>
      <c r="J85" s="321"/>
      <c r="K85" s="321"/>
      <c r="L85" s="321"/>
      <c r="M85" s="321"/>
      <c r="N85" s="321"/>
      <c r="O85" s="321"/>
      <c r="P85" s="321"/>
      <c r="Q85" s="321"/>
      <c r="R85" s="321">
        <f>$D$85/5</f>
        <v>0</v>
      </c>
      <c r="S85" s="321">
        <f t="shared" ref="S85:V85" si="147">$D$85/5</f>
        <v>0</v>
      </c>
      <c r="T85" s="321">
        <f t="shared" si="147"/>
        <v>0</v>
      </c>
      <c r="U85" s="321">
        <f t="shared" si="147"/>
        <v>0</v>
      </c>
      <c r="V85" s="321">
        <f t="shared" si="147"/>
        <v>0</v>
      </c>
    </row>
    <row r="86" spans="1:22" s="19" customFormat="1" thickBot="1">
      <c r="A86" s="418"/>
      <c r="B86" s="419"/>
      <c r="C86" s="421"/>
      <c r="D86" s="394" t="e">
        <f>SUM(E86:V86)</f>
        <v>#DIV/0!</v>
      </c>
      <c r="E86" s="322" t="e">
        <f t="shared" ref="E86:V86" si="148">E85/$D$13</f>
        <v>#DIV/0!</v>
      </c>
      <c r="F86" s="322" t="e">
        <f t="shared" si="148"/>
        <v>#DIV/0!</v>
      </c>
      <c r="G86" s="322" t="e">
        <f t="shared" si="148"/>
        <v>#DIV/0!</v>
      </c>
      <c r="H86" s="322" t="e">
        <f t="shared" si="148"/>
        <v>#DIV/0!</v>
      </c>
      <c r="I86" s="322" t="e">
        <f t="shared" si="148"/>
        <v>#DIV/0!</v>
      </c>
      <c r="J86" s="322" t="e">
        <f t="shared" si="148"/>
        <v>#DIV/0!</v>
      </c>
      <c r="K86" s="322" t="e">
        <f t="shared" si="148"/>
        <v>#DIV/0!</v>
      </c>
      <c r="L86" s="322" t="e">
        <f t="shared" si="148"/>
        <v>#DIV/0!</v>
      </c>
      <c r="M86" s="322" t="e">
        <f t="shared" si="148"/>
        <v>#DIV/0!</v>
      </c>
      <c r="N86" s="322" t="e">
        <f t="shared" si="148"/>
        <v>#DIV/0!</v>
      </c>
      <c r="O86" s="322" t="e">
        <f t="shared" si="148"/>
        <v>#DIV/0!</v>
      </c>
      <c r="P86" s="322" t="e">
        <f t="shared" si="148"/>
        <v>#DIV/0!</v>
      </c>
      <c r="Q86" s="322" t="e">
        <f t="shared" si="148"/>
        <v>#DIV/0!</v>
      </c>
      <c r="R86" s="322" t="e">
        <f t="shared" si="148"/>
        <v>#DIV/0!</v>
      </c>
      <c r="S86" s="322" t="e">
        <f t="shared" si="148"/>
        <v>#DIV/0!</v>
      </c>
      <c r="T86" s="322" t="e">
        <f t="shared" si="148"/>
        <v>#DIV/0!</v>
      </c>
      <c r="U86" s="322" t="e">
        <f t="shared" si="148"/>
        <v>#DIV/0!</v>
      </c>
      <c r="V86" s="322" t="e">
        <f t="shared" si="148"/>
        <v>#DIV/0!</v>
      </c>
    </row>
    <row r="87" spans="1:22" s="19" customFormat="1" ht="18">
      <c r="A87" s="447" t="s">
        <v>13</v>
      </c>
      <c r="B87" s="448"/>
      <c r="C87" s="420" t="str">
        <f>IF(A87&lt;&gt;"",VLOOKUP(A87,'[3]ORÇAMENTO - DUQUE DE CAXIAS'!$B:$O,5,0)," ")</f>
        <v>PAISAGISMO / URBANIZAÇÃO</v>
      </c>
      <c r="D87" s="393"/>
      <c r="E87" s="321"/>
      <c r="F87" s="321"/>
      <c r="G87" s="321"/>
      <c r="H87" s="321"/>
      <c r="I87" s="321"/>
      <c r="J87" s="321">
        <f t="shared" ref="J87:U87" si="149">$D$87/13</f>
        <v>0</v>
      </c>
      <c r="K87" s="321">
        <f t="shared" si="149"/>
        <v>0</v>
      </c>
      <c r="L87" s="321">
        <f t="shared" si="149"/>
        <v>0</v>
      </c>
      <c r="M87" s="321">
        <f t="shared" si="149"/>
        <v>0</v>
      </c>
      <c r="N87" s="321">
        <f t="shared" si="149"/>
        <v>0</v>
      </c>
      <c r="O87" s="321">
        <f t="shared" si="149"/>
        <v>0</v>
      </c>
      <c r="P87" s="321">
        <f t="shared" si="149"/>
        <v>0</v>
      </c>
      <c r="Q87" s="321">
        <f t="shared" si="149"/>
        <v>0</v>
      </c>
      <c r="R87" s="321">
        <f t="shared" si="149"/>
        <v>0</v>
      </c>
      <c r="S87" s="321">
        <f t="shared" si="149"/>
        <v>0</v>
      </c>
      <c r="T87" s="321">
        <f t="shared" si="149"/>
        <v>0</v>
      </c>
      <c r="U87" s="321">
        <f t="shared" si="149"/>
        <v>0</v>
      </c>
      <c r="V87" s="321">
        <f>$D$87/13</f>
        <v>0</v>
      </c>
    </row>
    <row r="88" spans="1:22" s="19" customFormat="1" thickBot="1">
      <c r="A88" s="418"/>
      <c r="B88" s="419"/>
      <c r="C88" s="421"/>
      <c r="D88" s="394" t="e">
        <f>SUM(E88:V88)</f>
        <v>#DIV/0!</v>
      </c>
      <c r="E88" s="322" t="e">
        <f t="shared" ref="E88:V88" si="150">E87/$D$13</f>
        <v>#DIV/0!</v>
      </c>
      <c r="F88" s="322" t="e">
        <f t="shared" si="150"/>
        <v>#DIV/0!</v>
      </c>
      <c r="G88" s="322" t="e">
        <f t="shared" si="150"/>
        <v>#DIV/0!</v>
      </c>
      <c r="H88" s="322" t="e">
        <f t="shared" si="150"/>
        <v>#DIV/0!</v>
      </c>
      <c r="I88" s="322" t="e">
        <f t="shared" si="150"/>
        <v>#DIV/0!</v>
      </c>
      <c r="J88" s="322" t="e">
        <f t="shared" si="150"/>
        <v>#DIV/0!</v>
      </c>
      <c r="K88" s="322" t="e">
        <f t="shared" si="150"/>
        <v>#DIV/0!</v>
      </c>
      <c r="L88" s="322" t="e">
        <f t="shared" si="150"/>
        <v>#DIV/0!</v>
      </c>
      <c r="M88" s="322" t="e">
        <f t="shared" si="150"/>
        <v>#DIV/0!</v>
      </c>
      <c r="N88" s="322" t="e">
        <f t="shared" si="150"/>
        <v>#DIV/0!</v>
      </c>
      <c r="O88" s="322" t="e">
        <f t="shared" si="150"/>
        <v>#DIV/0!</v>
      </c>
      <c r="P88" s="322" t="e">
        <f t="shared" si="150"/>
        <v>#DIV/0!</v>
      </c>
      <c r="Q88" s="322" t="e">
        <f t="shared" si="150"/>
        <v>#DIV/0!</v>
      </c>
      <c r="R88" s="322" t="e">
        <f t="shared" si="150"/>
        <v>#DIV/0!</v>
      </c>
      <c r="S88" s="322" t="e">
        <f t="shared" si="150"/>
        <v>#DIV/0!</v>
      </c>
      <c r="T88" s="322" t="e">
        <f t="shared" si="150"/>
        <v>#DIV/0!</v>
      </c>
      <c r="U88" s="322" t="e">
        <f t="shared" si="150"/>
        <v>#DIV/0!</v>
      </c>
      <c r="V88" s="322" t="e">
        <f t="shared" si="150"/>
        <v>#DIV/0!</v>
      </c>
    </row>
    <row r="89" spans="1:22" s="19" customFormat="1" ht="27" customHeight="1">
      <c r="A89" s="447" t="s">
        <v>15</v>
      </c>
      <c r="B89" s="448"/>
      <c r="C89" s="420" t="str">
        <f>IF(A89&lt;&gt;"",VLOOKUP(A89,'[3]ORÇAMENTO - DUQUE DE CAXIAS'!$B:$O,5,0)," ")</f>
        <v>ILUMINAÇÃO</v>
      </c>
      <c r="D89" s="393"/>
      <c r="E89" s="327"/>
      <c r="F89" s="327"/>
      <c r="G89" s="327"/>
      <c r="H89" s="327"/>
      <c r="I89" s="327"/>
      <c r="J89" s="327">
        <f>$D$89/13</f>
        <v>0</v>
      </c>
      <c r="K89" s="327">
        <f t="shared" ref="K89:V89" si="151">$D$89/13</f>
        <v>0</v>
      </c>
      <c r="L89" s="327">
        <f t="shared" si="151"/>
        <v>0</v>
      </c>
      <c r="M89" s="327">
        <f t="shared" si="151"/>
        <v>0</v>
      </c>
      <c r="N89" s="327">
        <f t="shared" si="151"/>
        <v>0</v>
      </c>
      <c r="O89" s="327">
        <f t="shared" si="151"/>
        <v>0</v>
      </c>
      <c r="P89" s="327">
        <f t="shared" si="151"/>
        <v>0</v>
      </c>
      <c r="Q89" s="327">
        <f t="shared" si="151"/>
        <v>0</v>
      </c>
      <c r="R89" s="327">
        <f t="shared" si="151"/>
        <v>0</v>
      </c>
      <c r="S89" s="327">
        <f t="shared" si="151"/>
        <v>0</v>
      </c>
      <c r="T89" s="327">
        <f t="shared" si="151"/>
        <v>0</v>
      </c>
      <c r="U89" s="327">
        <f t="shared" si="151"/>
        <v>0</v>
      </c>
      <c r="V89" s="327">
        <f t="shared" si="151"/>
        <v>0</v>
      </c>
    </row>
    <row r="90" spans="1:22" s="19" customFormat="1" thickBot="1">
      <c r="A90" s="418"/>
      <c r="B90" s="419"/>
      <c r="C90" s="421"/>
      <c r="D90" s="394" t="e">
        <f>SUM(E90:V90)</f>
        <v>#DIV/0!</v>
      </c>
      <c r="E90" s="322"/>
      <c r="F90" s="322"/>
      <c r="G90" s="322" t="e">
        <f>G89/$D89</f>
        <v>#DIV/0!</v>
      </c>
      <c r="H90" s="322" t="e">
        <f t="shared" ref="H90:V90" si="152">H89/$D89</f>
        <v>#DIV/0!</v>
      </c>
      <c r="I90" s="322" t="e">
        <f t="shared" si="152"/>
        <v>#DIV/0!</v>
      </c>
      <c r="J90" s="322" t="e">
        <f t="shared" si="152"/>
        <v>#DIV/0!</v>
      </c>
      <c r="K90" s="322" t="e">
        <f t="shared" si="152"/>
        <v>#DIV/0!</v>
      </c>
      <c r="L90" s="322" t="e">
        <f t="shared" si="152"/>
        <v>#DIV/0!</v>
      </c>
      <c r="M90" s="322" t="e">
        <f t="shared" si="152"/>
        <v>#DIV/0!</v>
      </c>
      <c r="N90" s="322" t="e">
        <f t="shared" si="152"/>
        <v>#DIV/0!</v>
      </c>
      <c r="O90" s="322" t="e">
        <f t="shared" si="152"/>
        <v>#DIV/0!</v>
      </c>
      <c r="P90" s="322" t="e">
        <f t="shared" si="152"/>
        <v>#DIV/0!</v>
      </c>
      <c r="Q90" s="322" t="e">
        <f t="shared" si="152"/>
        <v>#DIV/0!</v>
      </c>
      <c r="R90" s="322" t="e">
        <f t="shared" si="152"/>
        <v>#DIV/0!</v>
      </c>
      <c r="S90" s="322" t="e">
        <f t="shared" si="152"/>
        <v>#DIV/0!</v>
      </c>
      <c r="T90" s="322" t="e">
        <f t="shared" si="152"/>
        <v>#DIV/0!</v>
      </c>
      <c r="U90" s="322" t="e">
        <f t="shared" si="152"/>
        <v>#DIV/0!</v>
      </c>
      <c r="V90" s="322" t="e">
        <f t="shared" si="152"/>
        <v>#DIV/0!</v>
      </c>
    </row>
    <row r="91" spans="1:22" s="19" customFormat="1" ht="18">
      <c r="A91" s="447" t="s">
        <v>23</v>
      </c>
      <c r="B91" s="448"/>
      <c r="C91" s="420" t="str">
        <f>IF(A91&lt;&gt;"",VLOOKUP(A91,'[3]ORÇAMENTO - DUQUE DE CAXIAS'!$B:$O,5,0)," ")</f>
        <v>ENSAIOS TECNOLÓGICOS</v>
      </c>
      <c r="D91" s="393"/>
      <c r="E91" s="327">
        <f t="shared" ref="E91:S91" si="153">$D$91/16</f>
        <v>0</v>
      </c>
      <c r="F91" s="327">
        <f t="shared" si="153"/>
        <v>0</v>
      </c>
      <c r="G91" s="327">
        <f t="shared" si="153"/>
        <v>0</v>
      </c>
      <c r="H91" s="327">
        <f t="shared" si="153"/>
        <v>0</v>
      </c>
      <c r="I91" s="327">
        <f t="shared" si="153"/>
        <v>0</v>
      </c>
      <c r="J91" s="327">
        <f t="shared" si="153"/>
        <v>0</v>
      </c>
      <c r="K91" s="327">
        <f t="shared" si="153"/>
        <v>0</v>
      </c>
      <c r="L91" s="327">
        <f t="shared" si="153"/>
        <v>0</v>
      </c>
      <c r="M91" s="327">
        <f t="shared" si="153"/>
        <v>0</v>
      </c>
      <c r="N91" s="327">
        <f t="shared" si="153"/>
        <v>0</v>
      </c>
      <c r="O91" s="327">
        <f t="shared" si="153"/>
        <v>0</v>
      </c>
      <c r="P91" s="327">
        <f t="shared" si="153"/>
        <v>0</v>
      </c>
      <c r="Q91" s="327">
        <f t="shared" si="153"/>
        <v>0</v>
      </c>
      <c r="R91" s="327">
        <f t="shared" si="153"/>
        <v>0</v>
      </c>
      <c r="S91" s="327">
        <f t="shared" si="153"/>
        <v>0</v>
      </c>
      <c r="T91" s="327">
        <f>$D$91/16</f>
        <v>0</v>
      </c>
      <c r="U91" s="327"/>
      <c r="V91" s="327"/>
    </row>
    <row r="92" spans="1:22" s="19" customFormat="1" thickBot="1">
      <c r="A92" s="418"/>
      <c r="B92" s="419"/>
      <c r="C92" s="421"/>
      <c r="D92" s="394" t="e">
        <f>SUM(E92:V92)</f>
        <v>#DIV/0!</v>
      </c>
      <c r="E92" s="322" t="e">
        <f t="shared" ref="E92:Q92" si="154">E91/$D91</f>
        <v>#DIV/0!</v>
      </c>
      <c r="F92" s="322" t="e">
        <f t="shared" si="154"/>
        <v>#DIV/0!</v>
      </c>
      <c r="G92" s="322" t="e">
        <f t="shared" si="154"/>
        <v>#DIV/0!</v>
      </c>
      <c r="H92" s="322" t="e">
        <f t="shared" si="154"/>
        <v>#DIV/0!</v>
      </c>
      <c r="I92" s="322" t="e">
        <f t="shared" si="154"/>
        <v>#DIV/0!</v>
      </c>
      <c r="J92" s="322" t="e">
        <f t="shared" si="154"/>
        <v>#DIV/0!</v>
      </c>
      <c r="K92" s="322" t="e">
        <f t="shared" si="154"/>
        <v>#DIV/0!</v>
      </c>
      <c r="L92" s="322" t="e">
        <f t="shared" si="154"/>
        <v>#DIV/0!</v>
      </c>
      <c r="M92" s="322" t="e">
        <f t="shared" si="154"/>
        <v>#DIV/0!</v>
      </c>
      <c r="N92" s="322" t="e">
        <f t="shared" si="154"/>
        <v>#DIV/0!</v>
      </c>
      <c r="O92" s="322" t="e">
        <f t="shared" si="154"/>
        <v>#DIV/0!</v>
      </c>
      <c r="P92" s="322" t="e">
        <f t="shared" si="154"/>
        <v>#DIV/0!</v>
      </c>
      <c r="Q92" s="322" t="e">
        <f t="shared" si="154"/>
        <v>#DIV/0!</v>
      </c>
      <c r="R92" s="322" t="e">
        <f>R91/$D91</f>
        <v>#DIV/0!</v>
      </c>
      <c r="S92" s="322" t="e">
        <f t="shared" ref="S92:T92" si="155">S91/$D91</f>
        <v>#DIV/0!</v>
      </c>
      <c r="T92" s="322" t="e">
        <f t="shared" si="155"/>
        <v>#DIV/0!</v>
      </c>
      <c r="U92" s="322"/>
      <c r="V92" s="322"/>
    </row>
    <row r="93" spans="1:22" s="20" customFormat="1" ht="18">
      <c r="A93" s="447" t="s">
        <v>24</v>
      </c>
      <c r="B93" s="448"/>
      <c r="C93" s="420" t="str">
        <f>IF(A93&lt;&gt;"",VLOOKUP(A93,'[3]ORÇAMENTO - DUQUE DE CAXIAS'!$B:$O,5,0)," ")</f>
        <v>LIMPEZA E ARREMATES FINAIS</v>
      </c>
      <c r="D93" s="393"/>
      <c r="E93" s="327"/>
      <c r="F93" s="327"/>
      <c r="G93" s="327"/>
      <c r="H93" s="327"/>
      <c r="I93" s="327"/>
      <c r="J93" s="327">
        <f>$D$93/13</f>
        <v>0</v>
      </c>
      <c r="K93" s="327">
        <f t="shared" ref="K93:V93" si="156">$D$93/13</f>
        <v>0</v>
      </c>
      <c r="L93" s="327">
        <f t="shared" si="156"/>
        <v>0</v>
      </c>
      <c r="M93" s="327">
        <f t="shared" si="156"/>
        <v>0</v>
      </c>
      <c r="N93" s="327">
        <f t="shared" si="156"/>
        <v>0</v>
      </c>
      <c r="O93" s="327">
        <f t="shared" si="156"/>
        <v>0</v>
      </c>
      <c r="P93" s="327">
        <f t="shared" si="156"/>
        <v>0</v>
      </c>
      <c r="Q93" s="327">
        <f t="shared" si="156"/>
        <v>0</v>
      </c>
      <c r="R93" s="327">
        <f t="shared" si="156"/>
        <v>0</v>
      </c>
      <c r="S93" s="327">
        <f t="shared" si="156"/>
        <v>0</v>
      </c>
      <c r="T93" s="327">
        <f t="shared" si="156"/>
        <v>0</v>
      </c>
      <c r="U93" s="327">
        <f t="shared" si="156"/>
        <v>0</v>
      </c>
      <c r="V93" s="327">
        <f t="shared" si="156"/>
        <v>0</v>
      </c>
    </row>
    <row r="94" spans="1:22" s="22" customFormat="1" thickBot="1">
      <c r="A94" s="418"/>
      <c r="B94" s="419"/>
      <c r="C94" s="421"/>
      <c r="D94" s="394" t="e">
        <f>SUM(E94:V94)</f>
        <v>#DIV/0!</v>
      </c>
      <c r="E94" s="322"/>
      <c r="F94" s="322"/>
      <c r="G94" s="322"/>
      <c r="H94" s="322"/>
      <c r="I94" s="322"/>
      <c r="J94" s="322" t="e">
        <f>J93/$D93</f>
        <v>#DIV/0!</v>
      </c>
      <c r="K94" s="322" t="e">
        <f t="shared" ref="K94:V94" si="157">K93/$D93</f>
        <v>#DIV/0!</v>
      </c>
      <c r="L94" s="322" t="e">
        <f t="shared" si="157"/>
        <v>#DIV/0!</v>
      </c>
      <c r="M94" s="322" t="e">
        <f t="shared" si="157"/>
        <v>#DIV/0!</v>
      </c>
      <c r="N94" s="322" t="e">
        <f t="shared" si="157"/>
        <v>#DIV/0!</v>
      </c>
      <c r="O94" s="322" t="e">
        <f t="shared" si="157"/>
        <v>#DIV/0!</v>
      </c>
      <c r="P94" s="322" t="e">
        <f t="shared" si="157"/>
        <v>#DIV/0!</v>
      </c>
      <c r="Q94" s="322" t="e">
        <f t="shared" si="157"/>
        <v>#DIV/0!</v>
      </c>
      <c r="R94" s="322" t="e">
        <f t="shared" si="157"/>
        <v>#DIV/0!</v>
      </c>
      <c r="S94" s="322" t="e">
        <f t="shared" si="157"/>
        <v>#DIV/0!</v>
      </c>
      <c r="T94" s="322" t="e">
        <f t="shared" si="157"/>
        <v>#DIV/0!</v>
      </c>
      <c r="U94" s="322" t="e">
        <f t="shared" si="157"/>
        <v>#DIV/0!</v>
      </c>
      <c r="V94" s="322" t="e">
        <f t="shared" si="157"/>
        <v>#DIV/0!</v>
      </c>
    </row>
    <row r="95" spans="1:22" s="22" customFormat="1" ht="18">
      <c r="A95" s="454"/>
      <c r="B95" s="455"/>
      <c r="C95" s="96" t="s">
        <v>39</v>
      </c>
      <c r="D95" s="457">
        <f>D71+D73+D75+D77+D79+D81+D83+D85+D87+D89+D91+D93</f>
        <v>0</v>
      </c>
      <c r="E95" s="327">
        <f>E71+E73+E75+E77+E79+E81+E83+E85+E87+E89+E91+E93</f>
        <v>0</v>
      </c>
      <c r="F95" s="327">
        <f t="shared" ref="F95:V95" si="158">F71+F73+F75+F77+F79+F81+F83+F85+F87+F89+F91+F93</f>
        <v>0</v>
      </c>
      <c r="G95" s="327">
        <f t="shared" si="158"/>
        <v>0</v>
      </c>
      <c r="H95" s="327">
        <f t="shared" si="158"/>
        <v>0</v>
      </c>
      <c r="I95" s="327">
        <f t="shared" si="158"/>
        <v>0</v>
      </c>
      <c r="J95" s="327">
        <f t="shared" si="158"/>
        <v>0</v>
      </c>
      <c r="K95" s="327">
        <f t="shared" si="158"/>
        <v>0</v>
      </c>
      <c r="L95" s="327">
        <f t="shared" si="158"/>
        <v>0</v>
      </c>
      <c r="M95" s="327">
        <f t="shared" si="158"/>
        <v>0</v>
      </c>
      <c r="N95" s="327">
        <f t="shared" si="158"/>
        <v>0</v>
      </c>
      <c r="O95" s="327">
        <f t="shared" si="158"/>
        <v>0</v>
      </c>
      <c r="P95" s="327">
        <f t="shared" si="158"/>
        <v>0</v>
      </c>
      <c r="Q95" s="327">
        <f t="shared" si="158"/>
        <v>0</v>
      </c>
      <c r="R95" s="327">
        <f t="shared" si="158"/>
        <v>0</v>
      </c>
      <c r="S95" s="327">
        <f t="shared" si="158"/>
        <v>0</v>
      </c>
      <c r="T95" s="327">
        <f t="shared" si="158"/>
        <v>0</v>
      </c>
      <c r="U95" s="327">
        <f t="shared" si="158"/>
        <v>0</v>
      </c>
      <c r="V95" s="327">
        <f t="shared" si="158"/>
        <v>0</v>
      </c>
    </row>
    <row r="96" spans="1:22" s="22" customFormat="1" thickBot="1">
      <c r="A96" s="454"/>
      <c r="B96" s="455"/>
      <c r="C96" s="361" t="s">
        <v>40</v>
      </c>
      <c r="D96" s="458"/>
      <c r="E96" s="395">
        <f>E95</f>
        <v>0</v>
      </c>
      <c r="F96" s="395">
        <f>E96+F95</f>
        <v>0</v>
      </c>
      <c r="G96" s="395">
        <f t="shared" ref="G96:V96" si="159">F96+G95</f>
        <v>0</v>
      </c>
      <c r="H96" s="395">
        <f t="shared" si="159"/>
        <v>0</v>
      </c>
      <c r="I96" s="395">
        <f t="shared" si="159"/>
        <v>0</v>
      </c>
      <c r="J96" s="395">
        <f t="shared" si="159"/>
        <v>0</v>
      </c>
      <c r="K96" s="395">
        <f t="shared" si="159"/>
        <v>0</v>
      </c>
      <c r="L96" s="395">
        <f t="shared" si="159"/>
        <v>0</v>
      </c>
      <c r="M96" s="395">
        <f t="shared" si="159"/>
        <v>0</v>
      </c>
      <c r="N96" s="395">
        <f t="shared" si="159"/>
        <v>0</v>
      </c>
      <c r="O96" s="395">
        <f t="shared" si="159"/>
        <v>0</v>
      </c>
      <c r="P96" s="395">
        <f t="shared" si="159"/>
        <v>0</v>
      </c>
      <c r="Q96" s="395">
        <f t="shared" si="159"/>
        <v>0</v>
      </c>
      <c r="R96" s="395">
        <f t="shared" si="159"/>
        <v>0</v>
      </c>
      <c r="S96" s="395">
        <f t="shared" si="159"/>
        <v>0</v>
      </c>
      <c r="T96" s="395">
        <f t="shared" si="159"/>
        <v>0</v>
      </c>
      <c r="U96" s="395">
        <f t="shared" si="159"/>
        <v>0</v>
      </c>
      <c r="V96" s="395">
        <f t="shared" si="159"/>
        <v>0</v>
      </c>
    </row>
    <row r="97" spans="1:22" s="22" customFormat="1" thickBot="1">
      <c r="A97" s="424"/>
      <c r="B97" s="456"/>
      <c r="C97" s="97" t="s">
        <v>41</v>
      </c>
      <c r="D97" s="329"/>
      <c r="E97" s="396" t="e">
        <f>E96/$D$95</f>
        <v>#DIV/0!</v>
      </c>
      <c r="F97" s="396" t="e">
        <f t="shared" ref="F97:V97" si="160">F96/$D$95</f>
        <v>#DIV/0!</v>
      </c>
      <c r="G97" s="396" t="e">
        <f t="shared" si="160"/>
        <v>#DIV/0!</v>
      </c>
      <c r="H97" s="396" t="e">
        <f t="shared" si="160"/>
        <v>#DIV/0!</v>
      </c>
      <c r="I97" s="396" t="e">
        <f t="shared" si="160"/>
        <v>#DIV/0!</v>
      </c>
      <c r="J97" s="396" t="e">
        <f t="shared" si="160"/>
        <v>#DIV/0!</v>
      </c>
      <c r="K97" s="396" t="e">
        <f t="shared" si="160"/>
        <v>#DIV/0!</v>
      </c>
      <c r="L97" s="396" t="e">
        <f t="shared" si="160"/>
        <v>#DIV/0!</v>
      </c>
      <c r="M97" s="396" t="e">
        <f t="shared" si="160"/>
        <v>#DIV/0!</v>
      </c>
      <c r="N97" s="396" t="e">
        <f t="shared" si="160"/>
        <v>#DIV/0!</v>
      </c>
      <c r="O97" s="396" t="e">
        <f t="shared" si="160"/>
        <v>#DIV/0!</v>
      </c>
      <c r="P97" s="396" t="e">
        <f t="shared" si="160"/>
        <v>#DIV/0!</v>
      </c>
      <c r="Q97" s="396" t="e">
        <f t="shared" si="160"/>
        <v>#DIV/0!</v>
      </c>
      <c r="R97" s="396" t="e">
        <f t="shared" si="160"/>
        <v>#DIV/0!</v>
      </c>
      <c r="S97" s="396" t="e">
        <f t="shared" si="160"/>
        <v>#DIV/0!</v>
      </c>
      <c r="T97" s="396" t="e">
        <f t="shared" si="160"/>
        <v>#DIV/0!</v>
      </c>
      <c r="U97" s="396" t="e">
        <f t="shared" si="160"/>
        <v>#DIV/0!</v>
      </c>
      <c r="V97" s="396" t="e">
        <f t="shared" si="160"/>
        <v>#DIV/0!</v>
      </c>
    </row>
    <row r="98" spans="1:22" s="22" customFormat="1" ht="21.75" customHeight="1">
      <c r="A98" s="153"/>
      <c r="B98" s="137"/>
      <c r="C98" s="139"/>
      <c r="D98" s="133"/>
      <c r="E98" s="140"/>
      <c r="F98" s="151"/>
      <c r="G98" s="111"/>
      <c r="H98" s="112"/>
      <c r="I98" s="112"/>
      <c r="J98" s="113"/>
      <c r="K98" s="165"/>
      <c r="L98" s="165"/>
      <c r="M98" s="166"/>
      <c r="N98" s="166"/>
      <c r="O98" s="99"/>
      <c r="P98" s="27"/>
    </row>
    <row r="99" spans="1:22" s="22" customFormat="1">
      <c r="A99" s="136"/>
      <c r="B99" s="137"/>
      <c r="C99" s="139"/>
      <c r="D99" s="133"/>
      <c r="E99" s="140"/>
      <c r="F99" s="135"/>
      <c r="G99" s="111"/>
      <c r="H99" s="112"/>
      <c r="I99" s="112"/>
      <c r="J99" s="113"/>
      <c r="K99" s="112"/>
      <c r="L99" s="112"/>
      <c r="M99" s="114"/>
      <c r="N99" s="113"/>
      <c r="O99" s="99"/>
      <c r="P99" s="27"/>
    </row>
    <row r="100" spans="1:22" s="22" customFormat="1" ht="24" customHeight="1">
      <c r="A100" s="136"/>
      <c r="B100" s="137"/>
      <c r="C100" s="139"/>
      <c r="D100" s="72"/>
      <c r="E100" s="140"/>
      <c r="F100" s="135"/>
      <c r="G100" s="111"/>
      <c r="H100" s="112"/>
      <c r="I100" s="112"/>
      <c r="J100" s="113"/>
      <c r="K100" s="112"/>
      <c r="L100" s="112"/>
      <c r="M100" s="114"/>
      <c r="N100" s="113"/>
      <c r="O100" s="99"/>
      <c r="P100" s="27"/>
      <c r="V100" s="399"/>
    </row>
    <row r="101" spans="1:22" s="22" customFormat="1" ht="24" customHeight="1">
      <c r="A101" s="141"/>
      <c r="B101" s="137"/>
      <c r="C101" s="72"/>
      <c r="D101" s="133"/>
      <c r="E101" s="140"/>
      <c r="F101" s="135"/>
      <c r="G101" s="111"/>
      <c r="H101" s="112"/>
      <c r="I101" s="112"/>
      <c r="J101" s="113"/>
      <c r="K101" s="112"/>
      <c r="L101" s="112"/>
      <c r="M101" s="114"/>
      <c r="N101" s="113"/>
      <c r="O101" s="99"/>
      <c r="P101" s="27"/>
    </row>
    <row r="102" spans="1:22" s="22" customFormat="1">
      <c r="A102" s="141"/>
      <c r="B102" s="137"/>
      <c r="C102" s="72"/>
      <c r="D102" s="133"/>
      <c r="E102" s="134"/>
      <c r="F102" s="135"/>
      <c r="G102" s="111"/>
      <c r="H102" s="112"/>
      <c r="I102" s="112"/>
      <c r="J102" s="113"/>
      <c r="K102" s="112"/>
      <c r="L102" s="112"/>
      <c r="M102" s="112"/>
      <c r="N102" s="113"/>
      <c r="O102" s="99"/>
      <c r="P102" s="27"/>
    </row>
    <row r="103" spans="1:22" s="22" customFormat="1">
      <c r="A103" s="141"/>
      <c r="B103" s="137"/>
      <c r="C103" s="72"/>
      <c r="D103" s="133"/>
      <c r="E103" s="134"/>
      <c r="F103" s="135"/>
      <c r="G103" s="111"/>
      <c r="H103" s="112"/>
      <c r="I103" s="112"/>
      <c r="J103" s="113"/>
      <c r="K103" s="112"/>
      <c r="L103" s="112"/>
      <c r="M103" s="114"/>
      <c r="N103" s="113"/>
      <c r="O103" s="99"/>
      <c r="P103" s="27"/>
    </row>
    <row r="104" spans="1:22" s="20" customFormat="1">
      <c r="A104" s="146"/>
      <c r="B104" s="137"/>
      <c r="C104" s="139"/>
      <c r="D104" s="154"/>
      <c r="E104" s="134"/>
      <c r="F104" s="135"/>
      <c r="G104" s="111"/>
      <c r="H104" s="112"/>
      <c r="I104" s="112"/>
      <c r="J104" s="113"/>
      <c r="K104" s="112"/>
      <c r="L104" s="112"/>
      <c r="M104" s="112"/>
      <c r="N104" s="113"/>
      <c r="O104" s="99"/>
      <c r="P104" s="27"/>
    </row>
    <row r="105" spans="1:22" s="22" customFormat="1" ht="28.5" customHeight="1">
      <c r="A105" s="136"/>
      <c r="B105" s="137"/>
      <c r="C105" s="139"/>
      <c r="D105" s="398"/>
      <c r="E105" s="134"/>
      <c r="F105" s="135"/>
      <c r="G105" s="111"/>
      <c r="H105" s="112"/>
      <c r="I105" s="112"/>
      <c r="J105" s="113"/>
      <c r="K105" s="112"/>
      <c r="L105" s="112"/>
      <c r="M105" s="114"/>
      <c r="N105" s="113"/>
      <c r="O105" s="99"/>
      <c r="P105" s="27"/>
    </row>
    <row r="106" spans="1:22" s="22" customFormat="1" ht="28.5" customHeight="1">
      <c r="A106" s="136"/>
      <c r="B106" s="108"/>
      <c r="C106" s="143"/>
      <c r="D106" s="143"/>
      <c r="E106" s="3"/>
      <c r="F106" s="155"/>
      <c r="G106" s="143"/>
      <c r="H106" s="143"/>
      <c r="I106" s="143"/>
      <c r="J106" s="143"/>
      <c r="K106" s="112"/>
      <c r="L106" s="112"/>
      <c r="M106" s="114"/>
      <c r="N106" s="113"/>
      <c r="O106" s="99"/>
      <c r="P106" s="27"/>
    </row>
    <row r="107" spans="1:22" s="22" customFormat="1" ht="28.5" customHeight="1">
      <c r="A107" s="148"/>
      <c r="B107" s="137"/>
      <c r="C107" s="72"/>
      <c r="D107" s="144"/>
      <c r="E107" s="134"/>
      <c r="F107" s="135"/>
      <c r="G107" s="147"/>
      <c r="H107" s="112"/>
      <c r="I107" s="112"/>
      <c r="J107" s="113"/>
      <c r="K107" s="112"/>
      <c r="L107" s="112"/>
      <c r="M107" s="114"/>
      <c r="N107" s="113"/>
      <c r="O107" s="99"/>
      <c r="P107" s="27"/>
    </row>
    <row r="108" spans="1:22" s="22" customFormat="1" ht="28.5" customHeight="1">
      <c r="A108" s="136"/>
      <c r="B108" s="137"/>
      <c r="C108" s="24"/>
      <c r="D108" s="73"/>
      <c r="E108" s="134"/>
      <c r="F108" s="135"/>
      <c r="G108" s="111"/>
      <c r="H108" s="112"/>
      <c r="I108" s="112"/>
      <c r="J108" s="113"/>
      <c r="K108" s="112"/>
      <c r="L108" s="112"/>
      <c r="M108" s="114"/>
      <c r="N108" s="113"/>
      <c r="O108" s="99"/>
      <c r="P108" s="27"/>
    </row>
    <row r="109" spans="1:22" s="22" customFormat="1" ht="28.5" customHeight="1">
      <c r="A109" s="136"/>
      <c r="B109" s="137"/>
      <c r="C109" s="72"/>
      <c r="D109" s="73"/>
      <c r="E109" s="134"/>
      <c r="F109" s="135"/>
      <c r="G109" s="111"/>
      <c r="H109" s="112"/>
      <c r="I109" s="112"/>
      <c r="J109" s="113"/>
      <c r="K109" s="172"/>
      <c r="L109" s="172"/>
      <c r="M109" s="172"/>
      <c r="N109" s="166"/>
      <c r="O109" s="99"/>
      <c r="P109" s="27"/>
    </row>
    <row r="110" spans="1:22" s="20" customFormat="1">
      <c r="A110" s="136"/>
      <c r="B110" s="108"/>
      <c r="C110" s="143"/>
      <c r="D110" s="143"/>
      <c r="E110" s="3"/>
      <c r="F110" s="155"/>
      <c r="G110" s="143"/>
      <c r="H110" s="143"/>
      <c r="I110" s="143"/>
      <c r="J110" s="143"/>
      <c r="K110" s="112"/>
      <c r="L110" s="112"/>
      <c r="M110" s="114"/>
      <c r="N110" s="113"/>
      <c r="O110" s="99"/>
      <c r="P110" s="27"/>
    </row>
    <row r="111" spans="1:22" s="22" customFormat="1">
      <c r="A111" s="150"/>
      <c r="B111" s="24"/>
      <c r="C111" s="72"/>
      <c r="D111" s="133"/>
      <c r="E111" s="138"/>
      <c r="F111" s="135"/>
      <c r="G111" s="111"/>
      <c r="H111" s="112"/>
      <c r="I111" s="112"/>
      <c r="J111" s="113"/>
      <c r="K111" s="112"/>
      <c r="L111" s="112"/>
      <c r="M111" s="114"/>
      <c r="N111" s="113"/>
      <c r="O111" s="99"/>
      <c r="P111" s="27"/>
    </row>
    <row r="112" spans="1:22" s="22" customFormat="1">
      <c r="A112" s="136"/>
      <c r="B112" s="24"/>
      <c r="C112" s="72"/>
      <c r="D112" s="133"/>
      <c r="E112" s="134"/>
      <c r="F112" s="135"/>
      <c r="G112" s="111"/>
      <c r="H112" s="112"/>
      <c r="I112" s="112"/>
      <c r="J112" s="113"/>
      <c r="K112" s="112"/>
      <c r="L112" s="112"/>
      <c r="M112" s="114"/>
      <c r="N112" s="113"/>
      <c r="O112" s="99"/>
      <c r="P112" s="27"/>
    </row>
    <row r="113" spans="1:16" s="20" customFormat="1">
      <c r="A113" s="152"/>
      <c r="B113" s="24"/>
      <c r="C113" s="139"/>
      <c r="D113" s="72"/>
      <c r="E113" s="140"/>
      <c r="F113" s="135"/>
      <c r="G113" s="111"/>
      <c r="H113" s="112"/>
      <c r="I113" s="112"/>
      <c r="J113" s="113"/>
      <c r="K113" s="112"/>
      <c r="L113" s="112"/>
      <c r="M113" s="114"/>
      <c r="N113" s="113"/>
      <c r="O113" s="99"/>
      <c r="P113" s="27"/>
    </row>
    <row r="114" spans="1:16" s="22" customFormat="1" ht="24" customHeight="1">
      <c r="A114" s="150"/>
      <c r="B114" s="24"/>
      <c r="C114" s="72"/>
      <c r="D114" s="133"/>
      <c r="E114" s="140"/>
      <c r="F114" s="135"/>
      <c r="G114" s="111"/>
      <c r="H114" s="112"/>
      <c r="I114" s="112"/>
      <c r="J114" s="113"/>
      <c r="K114" s="172"/>
      <c r="L114" s="172"/>
      <c r="M114" s="172"/>
      <c r="N114" s="166"/>
      <c r="O114" s="99"/>
      <c r="P114" s="27"/>
    </row>
    <row r="115" spans="1:16" s="22" customFormat="1" ht="24" customHeight="1">
      <c r="A115" s="150"/>
      <c r="B115" s="24"/>
      <c r="C115" s="72"/>
      <c r="D115" s="133"/>
      <c r="E115" s="138"/>
      <c r="F115" s="135"/>
      <c r="G115" s="111"/>
      <c r="H115" s="112"/>
      <c r="I115" s="112"/>
      <c r="J115" s="113"/>
      <c r="K115" s="112"/>
      <c r="L115" s="112"/>
      <c r="M115" s="114"/>
      <c r="N115" s="113"/>
      <c r="O115" s="99"/>
      <c r="P115" s="27"/>
    </row>
    <row r="116" spans="1:16" s="20" customFormat="1">
      <c r="A116" s="150"/>
      <c r="B116" s="24"/>
      <c r="C116" s="72"/>
      <c r="D116" s="133"/>
      <c r="E116" s="134"/>
      <c r="F116" s="135"/>
      <c r="G116" s="111"/>
      <c r="H116" s="112"/>
      <c r="I116" s="112"/>
      <c r="J116" s="113"/>
      <c r="K116" s="112"/>
      <c r="L116" s="112"/>
      <c r="M116" s="114"/>
      <c r="N116" s="113"/>
      <c r="O116" s="99"/>
      <c r="P116" s="27"/>
    </row>
    <row r="117" spans="1:16" s="22" customFormat="1" ht="27" customHeight="1">
      <c r="A117" s="150"/>
      <c r="B117" s="24"/>
      <c r="C117" s="139"/>
      <c r="D117" s="72"/>
      <c r="E117" s="140"/>
      <c r="F117" s="135"/>
      <c r="G117" s="111"/>
      <c r="H117" s="112"/>
      <c r="I117" s="112"/>
      <c r="J117" s="113"/>
      <c r="K117" s="112"/>
      <c r="L117" s="112"/>
      <c r="M117" s="114"/>
      <c r="N117" s="113"/>
      <c r="O117" s="99"/>
      <c r="P117" s="27"/>
    </row>
    <row r="118" spans="1:16" s="22" customFormat="1">
      <c r="A118" s="150"/>
      <c r="B118" s="24"/>
      <c r="C118" s="72"/>
      <c r="D118" s="133"/>
      <c r="E118" s="140"/>
      <c r="F118" s="135"/>
      <c r="G118" s="111"/>
      <c r="H118" s="112"/>
      <c r="I118" s="112"/>
      <c r="J118" s="113"/>
      <c r="K118" s="112"/>
      <c r="L118" s="112"/>
      <c r="M118" s="114"/>
      <c r="N118" s="113"/>
      <c r="O118" s="99"/>
      <c r="P118" s="27"/>
    </row>
    <row r="119" spans="1:16" s="22" customFormat="1">
      <c r="A119" s="156"/>
      <c r="B119" s="44"/>
      <c r="C119" s="45"/>
      <c r="D119" s="45"/>
      <c r="E119" s="46"/>
      <c r="F119" s="157"/>
      <c r="G119" s="24"/>
      <c r="H119" s="48"/>
      <c r="I119" s="48"/>
      <c r="J119" s="49"/>
      <c r="K119" s="112"/>
      <c r="L119" s="112"/>
      <c r="M119" s="114"/>
      <c r="N119" s="113"/>
      <c r="O119" s="99"/>
      <c r="P119" s="27"/>
    </row>
    <row r="120" spans="1:16" s="22" customFormat="1" ht="19.5">
      <c r="A120" s="116"/>
      <c r="B120" s="117"/>
      <c r="C120" s="117"/>
      <c r="D120" s="117"/>
      <c r="E120" s="23"/>
      <c r="F120" s="118"/>
      <c r="G120" s="24"/>
      <c r="H120" s="119"/>
      <c r="I120" s="119"/>
      <c r="J120" s="120"/>
      <c r="K120" s="172"/>
      <c r="L120" s="172"/>
      <c r="M120" s="172"/>
      <c r="N120" s="166"/>
      <c r="O120" s="99"/>
      <c r="P120" s="27"/>
    </row>
    <row r="121" spans="1:16" s="22" customFormat="1">
      <c r="A121" s="102"/>
      <c r="B121" s="102"/>
      <c r="C121" s="72"/>
      <c r="D121" s="72"/>
      <c r="E121" s="128"/>
      <c r="F121" s="104"/>
      <c r="G121" s="72"/>
      <c r="H121" s="158"/>
      <c r="I121" s="158"/>
      <c r="J121" s="159"/>
      <c r="K121" s="112"/>
      <c r="L121" s="112"/>
      <c r="M121" s="114"/>
      <c r="N121" s="113"/>
      <c r="O121" s="99"/>
      <c r="P121" s="27"/>
    </row>
    <row r="122" spans="1:16" s="22" customFormat="1">
      <c r="A122" s="102"/>
      <c r="B122" s="108"/>
      <c r="C122" s="143"/>
      <c r="D122" s="143"/>
      <c r="E122" s="3"/>
      <c r="F122" s="160"/>
      <c r="G122" s="143"/>
      <c r="H122" s="143"/>
      <c r="I122" s="143"/>
      <c r="J122" s="143"/>
      <c r="K122" s="112"/>
      <c r="L122" s="112"/>
      <c r="M122" s="112"/>
      <c r="N122" s="113"/>
      <c r="O122" s="99"/>
      <c r="P122" s="27"/>
    </row>
    <row r="123" spans="1:16" s="22" customFormat="1" ht="28.5" customHeight="1">
      <c r="A123" s="102"/>
      <c r="B123" s="100"/>
      <c r="C123" s="123"/>
      <c r="D123" s="161"/>
      <c r="E123" s="162"/>
      <c r="F123" s="163"/>
      <c r="G123" s="164"/>
      <c r="H123" s="165"/>
      <c r="I123" s="165"/>
      <c r="J123" s="166"/>
      <c r="K123" s="112"/>
      <c r="L123" s="112"/>
      <c r="M123" s="114"/>
      <c r="N123" s="113"/>
      <c r="O123" s="99"/>
      <c r="P123" s="27"/>
    </row>
    <row r="124" spans="1:16" s="20" customFormat="1">
      <c r="A124" s="102"/>
      <c r="B124" s="73"/>
      <c r="C124" s="24"/>
      <c r="D124" s="161"/>
      <c r="E124" s="167"/>
      <c r="F124" s="166"/>
      <c r="G124" s="111"/>
      <c r="H124" s="112"/>
      <c r="I124" s="112"/>
      <c r="J124" s="113"/>
      <c r="K124" s="112"/>
      <c r="L124" s="112"/>
      <c r="M124" s="114"/>
      <c r="N124" s="113"/>
      <c r="O124" s="99"/>
      <c r="P124" s="27"/>
    </row>
    <row r="125" spans="1:16" s="20" customFormat="1">
      <c r="A125" s="102"/>
      <c r="B125" s="73"/>
      <c r="C125" s="24"/>
      <c r="D125" s="168"/>
      <c r="E125" s="145"/>
      <c r="F125" s="166"/>
      <c r="G125" s="111"/>
      <c r="H125" s="112"/>
      <c r="I125" s="112"/>
      <c r="J125" s="113"/>
      <c r="K125" s="112"/>
      <c r="L125" s="112"/>
      <c r="M125" s="114"/>
      <c r="N125" s="113"/>
      <c r="O125" s="99"/>
      <c r="P125" s="27"/>
    </row>
    <row r="126" spans="1:16" s="22" customFormat="1" ht="23.25" customHeight="1">
      <c r="A126" s="102"/>
      <c r="B126" s="73"/>
      <c r="C126" s="24"/>
      <c r="D126" s="161"/>
      <c r="E126" s="167"/>
      <c r="F126" s="166"/>
      <c r="G126" s="111"/>
      <c r="H126" s="112"/>
      <c r="I126" s="112"/>
      <c r="J126" s="113"/>
      <c r="K126" s="112"/>
      <c r="L126" s="112"/>
      <c r="M126" s="114"/>
      <c r="N126" s="113"/>
      <c r="O126" s="99"/>
      <c r="P126" s="27"/>
    </row>
    <row r="127" spans="1:16" s="22" customFormat="1" ht="23.25" customHeight="1">
      <c r="A127" s="102"/>
      <c r="B127" s="73"/>
      <c r="C127" s="24"/>
      <c r="D127" s="168"/>
      <c r="E127" s="145"/>
      <c r="F127" s="166"/>
      <c r="G127" s="147"/>
      <c r="H127" s="112"/>
      <c r="I127" s="112"/>
      <c r="J127" s="113"/>
      <c r="K127" s="112"/>
      <c r="L127" s="112"/>
      <c r="M127" s="114"/>
      <c r="N127" s="113"/>
      <c r="O127" s="99"/>
      <c r="P127" s="27"/>
    </row>
    <row r="128" spans="1:16" s="22" customFormat="1">
      <c r="A128" s="102"/>
      <c r="B128" s="73"/>
      <c r="C128" s="24"/>
      <c r="D128" s="168"/>
      <c r="E128" s="145"/>
      <c r="F128" s="166"/>
      <c r="G128" s="111"/>
      <c r="H128" s="112"/>
      <c r="I128" s="112"/>
      <c r="J128" s="113"/>
      <c r="K128" s="112"/>
      <c r="L128" s="112"/>
      <c r="M128" s="114"/>
      <c r="N128" s="113"/>
      <c r="O128" s="99"/>
      <c r="P128" s="27"/>
    </row>
    <row r="129" spans="1:16" s="22" customFormat="1">
      <c r="A129" s="102"/>
      <c r="B129" s="73"/>
      <c r="C129" s="24"/>
      <c r="D129" s="161"/>
      <c r="E129" s="167"/>
      <c r="F129" s="166"/>
      <c r="G129" s="147"/>
      <c r="H129" s="112"/>
      <c r="I129" s="112"/>
      <c r="J129" s="113"/>
      <c r="K129" s="112"/>
      <c r="L129" s="112"/>
      <c r="M129" s="114"/>
      <c r="N129" s="113"/>
      <c r="O129" s="99"/>
      <c r="P129" s="27"/>
    </row>
    <row r="130" spans="1:16" s="22" customFormat="1">
      <c r="A130" s="102"/>
      <c r="B130" s="73"/>
      <c r="C130" s="123"/>
      <c r="D130" s="169"/>
      <c r="E130" s="110"/>
      <c r="F130" s="166"/>
      <c r="G130" s="111"/>
      <c r="H130" s="112"/>
      <c r="I130" s="112"/>
      <c r="J130" s="113"/>
      <c r="K130" s="112"/>
      <c r="L130" s="112"/>
      <c r="M130" s="114"/>
      <c r="N130" s="113"/>
      <c r="O130" s="99"/>
      <c r="P130" s="27"/>
    </row>
    <row r="131" spans="1:16" s="22" customFormat="1">
      <c r="A131" s="102"/>
      <c r="B131" s="73"/>
      <c r="C131" s="123"/>
      <c r="D131" s="169"/>
      <c r="E131" s="167"/>
      <c r="F131" s="166"/>
      <c r="G131" s="111"/>
      <c r="H131" s="112"/>
      <c r="I131" s="112"/>
      <c r="J131" s="113"/>
      <c r="K131" s="112"/>
      <c r="L131" s="112"/>
      <c r="M131" s="114"/>
      <c r="N131" s="113"/>
      <c r="O131" s="99"/>
      <c r="P131" s="27"/>
    </row>
    <row r="132" spans="1:16" s="22" customFormat="1">
      <c r="A132" s="102"/>
      <c r="B132" s="73"/>
      <c r="C132" s="24"/>
      <c r="D132" s="161"/>
      <c r="E132" s="110"/>
      <c r="F132" s="170"/>
      <c r="G132" s="111"/>
      <c r="H132" s="112"/>
      <c r="I132" s="112"/>
      <c r="J132" s="113"/>
      <c r="K132" s="112"/>
      <c r="L132" s="112"/>
      <c r="M132" s="114"/>
      <c r="N132" s="113"/>
      <c r="O132" s="99"/>
      <c r="P132" s="27"/>
    </row>
    <row r="133" spans="1:16" s="22" customFormat="1">
      <c r="A133" s="102"/>
      <c r="B133" s="73"/>
      <c r="C133" s="24"/>
      <c r="D133" s="161"/>
      <c r="E133" s="110"/>
      <c r="F133" s="170"/>
      <c r="G133" s="111"/>
      <c r="H133" s="112"/>
      <c r="I133" s="112"/>
      <c r="J133" s="113"/>
      <c r="K133" s="172"/>
      <c r="L133" s="172"/>
      <c r="M133" s="172"/>
      <c r="N133" s="166"/>
      <c r="O133" s="99"/>
      <c r="P133" s="27"/>
    </row>
    <row r="134" spans="1:16" s="22" customFormat="1">
      <c r="A134" s="102"/>
      <c r="B134" s="100"/>
      <c r="C134" s="24"/>
      <c r="D134" s="161"/>
      <c r="E134" s="171"/>
      <c r="F134" s="163"/>
      <c r="G134" s="137"/>
      <c r="H134" s="165"/>
      <c r="I134" s="165"/>
      <c r="J134" s="166"/>
      <c r="K134" s="112"/>
      <c r="L134" s="112"/>
      <c r="M134" s="114"/>
      <c r="N134" s="113"/>
      <c r="O134" s="99"/>
      <c r="P134" s="27"/>
    </row>
    <row r="135" spans="1:16" s="20" customFormat="1">
      <c r="A135" s="102"/>
      <c r="B135" s="73"/>
      <c r="C135" s="24"/>
      <c r="D135" s="161"/>
      <c r="E135" s="145"/>
      <c r="F135" s="166"/>
      <c r="G135" s="111"/>
      <c r="H135" s="112"/>
      <c r="I135" s="112"/>
      <c r="J135" s="113"/>
      <c r="K135" s="112"/>
      <c r="L135" s="112"/>
      <c r="M135" s="114"/>
      <c r="N135" s="113"/>
      <c r="O135" s="99"/>
      <c r="P135" s="27"/>
    </row>
    <row r="136" spans="1:16" s="22" customFormat="1">
      <c r="A136" s="102"/>
      <c r="B136" s="73"/>
      <c r="C136" s="24"/>
      <c r="D136" s="161"/>
      <c r="E136" s="145"/>
      <c r="F136" s="166"/>
      <c r="G136" s="111"/>
      <c r="H136" s="112"/>
      <c r="I136" s="112"/>
      <c r="J136" s="113"/>
      <c r="K136" s="112"/>
      <c r="L136" s="112"/>
      <c r="M136" s="114"/>
      <c r="N136" s="113"/>
      <c r="O136" s="99"/>
      <c r="P136" s="27"/>
    </row>
    <row r="137" spans="1:16" s="22" customFormat="1">
      <c r="A137" s="102"/>
      <c r="B137" s="73"/>
      <c r="C137" s="24"/>
      <c r="D137" s="24"/>
      <c r="E137" s="36"/>
      <c r="F137" s="166"/>
      <c r="G137" s="111"/>
      <c r="H137" s="112"/>
      <c r="I137" s="112"/>
      <c r="J137" s="113"/>
      <c r="K137" s="112"/>
      <c r="L137" s="112"/>
      <c r="M137" s="114"/>
      <c r="N137" s="113"/>
      <c r="O137" s="99"/>
      <c r="P137" s="27"/>
    </row>
    <row r="138" spans="1:16" s="22" customFormat="1">
      <c r="A138" s="102"/>
      <c r="B138" s="73"/>
      <c r="C138" s="24"/>
      <c r="D138" s="24"/>
      <c r="E138" s="36"/>
      <c r="F138" s="166"/>
      <c r="G138" s="111"/>
      <c r="H138" s="112"/>
      <c r="I138" s="112"/>
      <c r="J138" s="113"/>
      <c r="K138" s="172"/>
      <c r="L138" s="172"/>
      <c r="M138" s="172"/>
      <c r="N138" s="166"/>
      <c r="O138" s="99"/>
      <c r="P138" s="27"/>
    </row>
    <row r="139" spans="1:16" s="22" customFormat="1">
      <c r="A139" s="102"/>
      <c r="B139" s="100"/>
      <c r="C139" s="24"/>
      <c r="D139" s="24"/>
      <c r="E139" s="171"/>
      <c r="F139" s="166"/>
      <c r="G139" s="137"/>
      <c r="H139" s="165"/>
      <c r="I139" s="165"/>
      <c r="J139" s="166"/>
      <c r="K139" s="112"/>
      <c r="L139" s="112"/>
      <c r="M139" s="114"/>
      <c r="N139" s="113"/>
      <c r="O139" s="99"/>
      <c r="P139" s="27"/>
    </row>
    <row r="140" spans="1:16" s="22" customFormat="1" ht="23.25" customHeight="1">
      <c r="A140" s="102"/>
      <c r="B140" s="73"/>
      <c r="C140" s="24"/>
      <c r="D140" s="24"/>
      <c r="E140" s="36"/>
      <c r="F140" s="166"/>
      <c r="G140" s="111"/>
      <c r="H140" s="112"/>
      <c r="I140" s="112"/>
      <c r="J140" s="113"/>
      <c r="K140" s="112"/>
      <c r="L140" s="112"/>
      <c r="M140" s="114"/>
      <c r="N140" s="113"/>
      <c r="O140" s="99"/>
      <c r="P140" s="27"/>
    </row>
    <row r="141" spans="1:16" s="22" customFormat="1" ht="23.25" customHeight="1">
      <c r="A141" s="102"/>
      <c r="B141" s="73"/>
      <c r="C141" s="24"/>
      <c r="D141" s="24"/>
      <c r="E141" s="36"/>
      <c r="F141" s="166"/>
      <c r="G141" s="111"/>
      <c r="H141" s="112"/>
      <c r="I141" s="112"/>
      <c r="J141" s="113"/>
      <c r="K141" s="112"/>
      <c r="L141" s="112"/>
      <c r="M141" s="114"/>
      <c r="N141" s="113"/>
      <c r="O141" s="99"/>
      <c r="P141" s="27"/>
    </row>
    <row r="142" spans="1:16" s="22" customFormat="1">
      <c r="A142" s="121"/>
      <c r="B142" s="73"/>
      <c r="C142" s="24"/>
      <c r="D142" s="24"/>
      <c r="E142" s="36"/>
      <c r="F142" s="166"/>
      <c r="G142" s="111"/>
      <c r="H142" s="112"/>
      <c r="I142" s="112"/>
      <c r="J142" s="113"/>
      <c r="K142" s="112"/>
      <c r="L142" s="112"/>
      <c r="M142" s="114"/>
      <c r="N142" s="113"/>
      <c r="O142" s="99"/>
      <c r="P142" s="27"/>
    </row>
    <row r="143" spans="1:16" s="20" customFormat="1">
      <c r="A143" s="173"/>
      <c r="B143" s="73"/>
      <c r="C143" s="24"/>
      <c r="D143" s="24"/>
      <c r="E143" s="36"/>
      <c r="F143" s="166"/>
      <c r="G143" s="111"/>
      <c r="H143" s="112"/>
      <c r="I143" s="112"/>
      <c r="J143" s="113"/>
      <c r="K143" s="112"/>
      <c r="L143" s="112"/>
      <c r="M143" s="114"/>
      <c r="N143" s="113"/>
      <c r="O143" s="99"/>
      <c r="P143" s="27"/>
    </row>
    <row r="144" spans="1:16" s="22" customFormat="1">
      <c r="A144" s="173"/>
      <c r="B144" s="73"/>
      <c r="C144" s="24"/>
      <c r="D144" s="24"/>
      <c r="E144" s="36"/>
      <c r="F144" s="166"/>
      <c r="G144" s="111"/>
      <c r="H144" s="112"/>
      <c r="I144" s="112"/>
      <c r="J144" s="113"/>
      <c r="K144" s="143"/>
      <c r="L144" s="143"/>
      <c r="M144" s="143"/>
      <c r="N144" s="143"/>
      <c r="O144" s="99"/>
      <c r="P144" s="27"/>
    </row>
    <row r="145" spans="1:16" s="22" customFormat="1" ht="27" customHeight="1">
      <c r="A145" s="102"/>
      <c r="B145" s="100"/>
      <c r="C145" s="24"/>
      <c r="D145" s="161"/>
      <c r="E145" s="162"/>
      <c r="F145" s="163"/>
      <c r="G145" s="164"/>
      <c r="H145" s="165"/>
      <c r="I145" s="165"/>
      <c r="J145" s="166"/>
      <c r="K145" s="179"/>
      <c r="L145" s="179"/>
      <c r="M145" s="179"/>
      <c r="N145" s="180"/>
      <c r="O145" s="99"/>
      <c r="P145" s="27"/>
    </row>
    <row r="146" spans="1:16" s="22" customFormat="1" ht="27" customHeight="1">
      <c r="A146" s="102"/>
      <c r="B146" s="73"/>
      <c r="C146" s="123"/>
      <c r="D146" s="161"/>
      <c r="E146" s="140"/>
      <c r="F146" s="166"/>
      <c r="G146" s="111"/>
      <c r="H146" s="112"/>
      <c r="I146" s="112"/>
      <c r="J146" s="113"/>
      <c r="K146" s="112"/>
      <c r="L146" s="112"/>
      <c r="M146" s="114"/>
      <c r="N146" s="113"/>
      <c r="O146" s="99"/>
      <c r="P146" s="27"/>
    </row>
    <row r="147" spans="1:16" s="22" customFormat="1">
      <c r="A147" s="102"/>
      <c r="B147" s="73"/>
      <c r="C147" s="123"/>
      <c r="D147" s="161"/>
      <c r="E147" s="138"/>
      <c r="F147" s="166"/>
      <c r="G147" s="147"/>
      <c r="H147" s="112"/>
      <c r="I147" s="112"/>
      <c r="J147" s="113"/>
      <c r="K147" s="112"/>
      <c r="L147" s="112"/>
      <c r="M147" s="113"/>
      <c r="N147" s="113"/>
      <c r="O147" s="99"/>
      <c r="P147" s="27"/>
    </row>
    <row r="148" spans="1:16" s="22" customFormat="1">
      <c r="A148" s="102"/>
      <c r="B148" s="73"/>
      <c r="C148" s="24"/>
      <c r="D148" s="169"/>
      <c r="E148" s="110"/>
      <c r="F148" s="166"/>
      <c r="G148" s="111"/>
      <c r="H148" s="112"/>
      <c r="I148" s="112"/>
      <c r="J148" s="113"/>
      <c r="K148" s="112"/>
      <c r="L148" s="112"/>
      <c r="M148" s="114"/>
      <c r="N148" s="113"/>
      <c r="O148" s="99"/>
      <c r="P148" s="27"/>
    </row>
    <row r="149" spans="1:16" s="22" customFormat="1">
      <c r="A149" s="102"/>
      <c r="B149" s="73"/>
      <c r="C149" s="24"/>
      <c r="D149" s="161"/>
      <c r="E149" s="145"/>
      <c r="F149" s="166"/>
      <c r="G149" s="111"/>
      <c r="H149" s="112"/>
      <c r="I149" s="112"/>
      <c r="J149" s="113"/>
      <c r="K149" s="112"/>
      <c r="L149" s="112"/>
      <c r="M149" s="114"/>
      <c r="N149" s="113"/>
      <c r="O149" s="99"/>
      <c r="P149" s="27"/>
    </row>
    <row r="150" spans="1:16" s="22" customFormat="1">
      <c r="A150" s="102"/>
      <c r="B150" s="73"/>
      <c r="C150" s="24"/>
      <c r="D150" s="174"/>
      <c r="E150" s="134"/>
      <c r="F150" s="166"/>
      <c r="G150" s="111"/>
      <c r="H150" s="112"/>
      <c r="I150" s="112"/>
      <c r="J150" s="113"/>
      <c r="K150" s="112"/>
      <c r="L150" s="112"/>
      <c r="M150" s="114"/>
      <c r="N150" s="113"/>
      <c r="O150" s="99"/>
      <c r="P150" s="27"/>
    </row>
    <row r="151" spans="1:16" s="22" customFormat="1">
      <c r="A151" s="175"/>
      <c r="B151" s="73"/>
      <c r="C151" s="24"/>
      <c r="D151" s="161"/>
      <c r="E151" s="110"/>
      <c r="F151" s="170"/>
      <c r="G151" s="111"/>
      <c r="H151" s="112"/>
      <c r="I151" s="112"/>
      <c r="J151" s="113"/>
      <c r="K151" s="112"/>
      <c r="L151" s="112"/>
      <c r="M151" s="114"/>
      <c r="N151" s="113"/>
      <c r="O151" s="99"/>
      <c r="P151" s="27"/>
    </row>
    <row r="152" spans="1:16" s="22" customFormat="1">
      <c r="A152" s="175"/>
      <c r="B152" s="73"/>
      <c r="C152" s="24"/>
      <c r="D152" s="161"/>
      <c r="E152" s="145"/>
      <c r="F152" s="166"/>
      <c r="G152" s="111"/>
      <c r="H152" s="112"/>
      <c r="I152" s="112"/>
      <c r="J152" s="113"/>
      <c r="K152" s="172"/>
      <c r="L152" s="172"/>
      <c r="M152" s="172"/>
      <c r="N152" s="166"/>
      <c r="O152" s="99"/>
      <c r="P152" s="27"/>
    </row>
    <row r="153" spans="1:16" s="22" customFormat="1" ht="23.25" customHeight="1">
      <c r="A153" s="175"/>
      <c r="B153" s="73"/>
      <c r="C153" s="24"/>
      <c r="D153" s="169"/>
      <c r="E153" s="110"/>
      <c r="F153" s="166"/>
      <c r="G153" s="111"/>
      <c r="H153" s="112"/>
      <c r="I153" s="112"/>
      <c r="J153" s="113"/>
      <c r="K153" s="112"/>
      <c r="L153" s="112"/>
      <c r="M153" s="114"/>
      <c r="N153" s="113"/>
      <c r="O153" s="99"/>
      <c r="P153" s="27"/>
    </row>
    <row r="154" spans="1:16" s="22" customFormat="1" ht="23.25" customHeight="1">
      <c r="A154" s="175"/>
      <c r="B154" s="73"/>
      <c r="C154" s="24"/>
      <c r="D154" s="169"/>
      <c r="E154" s="145"/>
      <c r="F154" s="166"/>
      <c r="G154" s="111"/>
      <c r="H154" s="112"/>
      <c r="I154" s="112"/>
      <c r="J154" s="113"/>
      <c r="K154" s="112"/>
      <c r="L154" s="112"/>
      <c r="M154" s="114"/>
      <c r="N154" s="113"/>
      <c r="O154" s="99"/>
      <c r="P154" s="27"/>
    </row>
    <row r="155" spans="1:16" s="22" customFormat="1">
      <c r="A155" s="175"/>
      <c r="B155" s="73"/>
      <c r="C155" s="24"/>
      <c r="D155" s="174"/>
      <c r="E155" s="145"/>
      <c r="F155" s="166"/>
      <c r="G155" s="111"/>
      <c r="H155" s="112"/>
      <c r="I155" s="112"/>
      <c r="J155" s="113"/>
      <c r="K155" s="112"/>
      <c r="L155" s="112"/>
      <c r="M155" s="114"/>
      <c r="N155" s="113"/>
      <c r="O155" s="99"/>
      <c r="P155" s="27"/>
    </row>
    <row r="156" spans="1:16" s="22" customFormat="1">
      <c r="A156" s="109"/>
      <c r="B156" s="73"/>
      <c r="C156" s="24"/>
      <c r="D156" s="161"/>
      <c r="E156" s="145"/>
      <c r="F156" s="166"/>
      <c r="G156" s="111"/>
      <c r="H156" s="112"/>
      <c r="I156" s="112"/>
      <c r="J156" s="113"/>
      <c r="K156" s="112"/>
      <c r="L156" s="112"/>
      <c r="M156" s="112"/>
      <c r="N156" s="113"/>
      <c r="O156" s="99"/>
      <c r="P156" s="27"/>
    </row>
    <row r="157" spans="1:16" s="22" customFormat="1">
      <c r="A157" s="109"/>
      <c r="B157" s="73"/>
      <c r="C157" s="24"/>
      <c r="D157" s="161"/>
      <c r="E157" s="145"/>
      <c r="F157" s="166"/>
      <c r="G157" s="111"/>
      <c r="H157" s="112"/>
      <c r="I157" s="112"/>
      <c r="J157" s="113"/>
      <c r="K157" s="112"/>
      <c r="L157" s="112"/>
      <c r="M157" s="114"/>
      <c r="N157" s="113"/>
      <c r="O157" s="99"/>
      <c r="P157" s="27"/>
    </row>
    <row r="158" spans="1:16" s="22" customFormat="1" ht="26.25" customHeight="1">
      <c r="A158" s="109"/>
      <c r="B158" s="100"/>
      <c r="C158" s="123"/>
      <c r="D158" s="161"/>
      <c r="E158" s="171"/>
      <c r="F158" s="163"/>
      <c r="G158" s="137"/>
      <c r="H158" s="165"/>
      <c r="I158" s="165"/>
      <c r="J158" s="166"/>
      <c r="K158" s="112"/>
      <c r="L158" s="112"/>
      <c r="M158" s="112"/>
      <c r="N158" s="113"/>
      <c r="O158" s="99"/>
      <c r="P158" s="27"/>
    </row>
    <row r="159" spans="1:16" s="22" customFormat="1">
      <c r="A159" s="109"/>
      <c r="B159" s="24"/>
      <c r="C159" s="123"/>
      <c r="D159" s="161"/>
      <c r="E159" s="145"/>
      <c r="F159" s="166"/>
      <c r="G159" s="111"/>
      <c r="H159" s="112"/>
      <c r="I159" s="112"/>
      <c r="J159" s="113"/>
      <c r="K159" s="112"/>
      <c r="L159" s="112"/>
      <c r="M159" s="114"/>
      <c r="N159" s="113"/>
      <c r="O159" s="99"/>
      <c r="P159" s="27"/>
    </row>
    <row r="160" spans="1:16" s="22" customFormat="1">
      <c r="A160" s="102"/>
      <c r="B160" s="24"/>
      <c r="C160" s="123"/>
      <c r="D160" s="161"/>
      <c r="E160" s="145"/>
      <c r="F160" s="166"/>
      <c r="G160" s="111"/>
      <c r="H160" s="112"/>
      <c r="I160" s="112"/>
      <c r="J160" s="113"/>
      <c r="K160" s="112"/>
      <c r="L160" s="112"/>
      <c r="M160" s="114"/>
      <c r="N160" s="113"/>
      <c r="O160" s="99"/>
      <c r="P160" s="27"/>
    </row>
    <row r="161" spans="1:19" s="22" customFormat="1">
      <c r="A161" s="102"/>
      <c r="B161" s="24"/>
      <c r="C161" s="24"/>
      <c r="D161" s="24"/>
      <c r="E161" s="36"/>
      <c r="F161" s="166"/>
      <c r="G161" s="111"/>
      <c r="H161" s="112"/>
      <c r="I161" s="112"/>
      <c r="J161" s="113"/>
      <c r="K161" s="112"/>
      <c r="L161" s="112"/>
      <c r="M161" s="114"/>
      <c r="N161" s="113"/>
      <c r="O161" s="99"/>
      <c r="P161" s="27"/>
    </row>
    <row r="162" spans="1:19" s="22" customFormat="1">
      <c r="A162" s="102"/>
      <c r="B162" s="24"/>
      <c r="C162" s="24"/>
      <c r="D162" s="24"/>
      <c r="E162" s="36"/>
      <c r="F162" s="166"/>
      <c r="G162" s="111"/>
      <c r="H162" s="112"/>
      <c r="I162" s="112"/>
      <c r="J162" s="113"/>
      <c r="K162" s="112"/>
      <c r="L162" s="112"/>
      <c r="M162" s="114"/>
      <c r="N162" s="113"/>
      <c r="O162" s="99"/>
      <c r="P162" s="27"/>
    </row>
    <row r="163" spans="1:19" s="22" customFormat="1" ht="25.5" customHeight="1">
      <c r="A163" s="102"/>
      <c r="B163" s="100"/>
      <c r="C163" s="24"/>
      <c r="D163" s="24"/>
      <c r="E163" s="171"/>
      <c r="F163" s="166"/>
      <c r="G163" s="137"/>
      <c r="H163" s="165"/>
      <c r="I163" s="165"/>
      <c r="J163" s="166"/>
      <c r="K163" s="112"/>
      <c r="L163" s="112"/>
      <c r="M163" s="113"/>
      <c r="N163" s="113"/>
      <c r="O163" s="99"/>
      <c r="P163" s="27"/>
    </row>
    <row r="164" spans="1:19" s="22" customFormat="1">
      <c r="A164" s="102"/>
      <c r="B164" s="176"/>
      <c r="C164" s="24"/>
      <c r="D164" s="24"/>
      <c r="E164" s="36"/>
      <c r="F164" s="166"/>
      <c r="G164" s="111"/>
      <c r="H164" s="112"/>
      <c r="I164" s="112"/>
      <c r="J164" s="113"/>
      <c r="K164" s="112"/>
      <c r="L164" s="112"/>
      <c r="M164" s="114"/>
      <c r="N164" s="113"/>
      <c r="O164" s="99"/>
      <c r="P164" s="27"/>
    </row>
    <row r="165" spans="1:19" s="40" customFormat="1" ht="26.25">
      <c r="A165" s="102"/>
      <c r="B165" s="176"/>
      <c r="C165" s="24"/>
      <c r="D165" s="24"/>
      <c r="E165" s="36"/>
      <c r="F165" s="166"/>
      <c r="G165" s="111"/>
      <c r="H165" s="112"/>
      <c r="I165" s="112"/>
      <c r="J165" s="113"/>
      <c r="K165" s="112"/>
      <c r="L165" s="112"/>
      <c r="M165" s="114"/>
      <c r="N165" s="113"/>
      <c r="O165" s="99"/>
      <c r="P165" s="101"/>
    </row>
    <row r="166" spans="1:19">
      <c r="A166" s="102"/>
      <c r="B166" s="176"/>
      <c r="C166" s="24"/>
      <c r="D166" s="24"/>
      <c r="E166" s="36"/>
      <c r="F166" s="166"/>
      <c r="G166" s="111"/>
      <c r="H166" s="112"/>
      <c r="I166" s="112"/>
      <c r="J166" s="113"/>
      <c r="K166" s="112"/>
      <c r="L166" s="112"/>
      <c r="M166" s="114"/>
      <c r="N166" s="113"/>
      <c r="O166" s="99"/>
    </row>
    <row r="167" spans="1:19" s="9" customFormat="1">
      <c r="A167" s="102"/>
      <c r="B167" s="176"/>
      <c r="C167" s="24"/>
      <c r="D167" s="24"/>
      <c r="E167" s="36"/>
      <c r="F167" s="166"/>
      <c r="G167" s="111"/>
      <c r="H167" s="112"/>
      <c r="I167" s="112"/>
      <c r="J167" s="113"/>
      <c r="K167" s="112"/>
      <c r="L167" s="112"/>
      <c r="M167" s="114"/>
      <c r="N167" s="113"/>
      <c r="O167" s="99"/>
    </row>
    <row r="168" spans="1:19" s="28" customFormat="1">
      <c r="A168" s="102"/>
      <c r="B168" s="176"/>
      <c r="C168" s="24"/>
      <c r="D168" s="24"/>
      <c r="E168" s="36"/>
      <c r="F168" s="166"/>
      <c r="G168" s="111"/>
      <c r="H168" s="112"/>
      <c r="I168" s="112"/>
      <c r="J168" s="113"/>
      <c r="K168" s="172"/>
      <c r="L168" s="172"/>
      <c r="M168" s="172"/>
      <c r="N168" s="166"/>
      <c r="O168" s="99"/>
      <c r="Q168" s="53"/>
      <c r="S168" s="29"/>
    </row>
    <row r="169" spans="1:19" s="28" customFormat="1">
      <c r="A169" s="102"/>
      <c r="B169" s="108"/>
      <c r="C169" s="143"/>
      <c r="D169" s="143"/>
      <c r="E169" s="3"/>
      <c r="F169" s="143"/>
      <c r="G169" s="143"/>
      <c r="H169" s="143"/>
      <c r="I169" s="143"/>
      <c r="J169" s="143"/>
      <c r="K169" s="112"/>
      <c r="L169" s="112"/>
      <c r="M169" s="114"/>
      <c r="N169" s="113"/>
      <c r="O169" s="99"/>
      <c r="Q169" s="53"/>
      <c r="S169" s="29"/>
    </row>
    <row r="170" spans="1:19" s="28" customFormat="1" ht="19.5">
      <c r="A170" s="102"/>
      <c r="B170" s="173"/>
      <c r="C170" s="123"/>
      <c r="D170" s="161"/>
      <c r="E170" s="162"/>
      <c r="F170" s="177"/>
      <c r="G170" s="178"/>
      <c r="H170" s="178"/>
      <c r="I170" s="178"/>
      <c r="J170" s="179"/>
      <c r="K170" s="112"/>
      <c r="L170" s="112"/>
      <c r="M170" s="114"/>
      <c r="N170" s="113"/>
      <c r="O170" s="99"/>
      <c r="Q170" s="53"/>
      <c r="S170" s="29"/>
    </row>
    <row r="171" spans="1:19" s="28" customFormat="1">
      <c r="A171" s="102"/>
      <c r="B171" s="73"/>
      <c r="C171" s="24"/>
      <c r="D171" s="161"/>
      <c r="E171" s="167"/>
      <c r="F171" s="166"/>
      <c r="G171" s="111"/>
      <c r="H171" s="112"/>
      <c r="I171" s="112"/>
      <c r="J171" s="113"/>
      <c r="K171" s="112"/>
      <c r="L171" s="112"/>
      <c r="M171" s="114"/>
      <c r="N171" s="113"/>
      <c r="O171" s="99"/>
      <c r="Q171" s="53"/>
      <c r="S171" s="29"/>
    </row>
    <row r="172" spans="1:19" s="28" customFormat="1">
      <c r="A172" s="109"/>
      <c r="B172" s="100"/>
      <c r="C172" s="123"/>
      <c r="D172" s="161"/>
      <c r="E172" s="181"/>
      <c r="F172" s="182"/>
      <c r="G172" s="73"/>
      <c r="H172" s="112"/>
      <c r="I172" s="112"/>
      <c r="J172" s="113"/>
      <c r="K172" s="112"/>
      <c r="L172" s="112"/>
      <c r="M172" s="114"/>
      <c r="N172" s="113"/>
      <c r="O172" s="99"/>
      <c r="Q172" s="53"/>
      <c r="S172" s="29"/>
    </row>
    <row r="173" spans="1:19" s="28" customFormat="1">
      <c r="A173" s="109"/>
      <c r="B173" s="73"/>
      <c r="C173" s="24"/>
      <c r="D173" s="24"/>
      <c r="E173" s="36"/>
      <c r="F173" s="166"/>
      <c r="G173" s="111"/>
      <c r="H173" s="112"/>
      <c r="I173" s="112"/>
      <c r="J173" s="113"/>
      <c r="K173" s="112"/>
      <c r="L173" s="112"/>
      <c r="M173" s="114"/>
      <c r="N173" s="113"/>
      <c r="O173" s="99"/>
      <c r="Q173" s="53"/>
      <c r="S173" s="29"/>
    </row>
    <row r="174" spans="1:19" s="28" customFormat="1">
      <c r="A174" s="109"/>
      <c r="B174" s="73"/>
      <c r="C174" s="24"/>
      <c r="D174" s="24"/>
      <c r="E174" s="36"/>
      <c r="F174" s="166"/>
      <c r="G174" s="111"/>
      <c r="H174" s="112"/>
      <c r="I174" s="112"/>
      <c r="J174" s="113"/>
      <c r="K174" s="172"/>
      <c r="L174" s="172"/>
      <c r="M174" s="172"/>
      <c r="N174" s="166"/>
      <c r="O174" s="99"/>
      <c r="Q174" s="53"/>
      <c r="S174" s="29"/>
    </row>
    <row r="175" spans="1:19" s="28" customFormat="1">
      <c r="A175" s="126"/>
      <c r="B175" s="73"/>
      <c r="C175" s="24"/>
      <c r="D175" s="24"/>
      <c r="E175" s="36"/>
      <c r="F175" s="166"/>
      <c r="G175" s="111"/>
      <c r="H175" s="112"/>
      <c r="I175" s="112"/>
      <c r="J175" s="113"/>
      <c r="K175" s="112"/>
      <c r="L175" s="112"/>
      <c r="M175" s="114"/>
      <c r="N175" s="113"/>
      <c r="O175" s="99"/>
      <c r="Q175" s="53"/>
      <c r="S175" s="29"/>
    </row>
    <row r="176" spans="1:19" s="28" customFormat="1">
      <c r="A176" s="24"/>
      <c r="B176" s="73"/>
      <c r="C176" s="24"/>
      <c r="D176" s="24"/>
      <c r="E176" s="36"/>
      <c r="F176" s="166"/>
      <c r="G176" s="111"/>
      <c r="H176" s="112"/>
      <c r="I176" s="112"/>
      <c r="J176" s="113"/>
      <c r="K176" s="112"/>
      <c r="L176" s="112"/>
      <c r="M176" s="112"/>
      <c r="N176" s="113"/>
      <c r="O176" s="99"/>
      <c r="Q176" s="53"/>
      <c r="R176" s="30"/>
      <c r="S176" s="29"/>
    </row>
    <row r="177" spans="1:19" s="28" customFormat="1" ht="19.5">
      <c r="A177" s="102"/>
      <c r="B177" s="173"/>
      <c r="C177" s="123"/>
      <c r="D177" s="161"/>
      <c r="E177" s="162"/>
      <c r="F177" s="163"/>
      <c r="G177" s="161"/>
      <c r="H177" s="165"/>
      <c r="I177" s="165"/>
      <c r="J177" s="166"/>
      <c r="K177" s="112"/>
      <c r="L177" s="112"/>
      <c r="M177" s="114"/>
      <c r="N177" s="113"/>
      <c r="O177" s="99"/>
      <c r="Q177" s="53"/>
      <c r="R177" s="30"/>
      <c r="S177" s="29"/>
    </row>
    <row r="178" spans="1:19" s="28" customFormat="1">
      <c r="A178" s="102"/>
      <c r="B178" s="24"/>
      <c r="C178" s="51"/>
      <c r="D178" s="161"/>
      <c r="E178" s="167"/>
      <c r="F178" s="166"/>
      <c r="G178" s="111"/>
      <c r="H178" s="112"/>
      <c r="I178" s="112"/>
      <c r="J178" s="113"/>
      <c r="K178" s="112"/>
      <c r="L178" s="112"/>
      <c r="M178" s="114"/>
      <c r="N178" s="113"/>
      <c r="O178" s="99"/>
      <c r="Q178" s="53"/>
      <c r="S178" s="29"/>
    </row>
    <row r="179" spans="1:19" s="28" customFormat="1">
      <c r="A179" s="102"/>
      <c r="B179" s="24"/>
      <c r="C179" s="123"/>
      <c r="D179" s="161"/>
      <c r="E179" s="140"/>
      <c r="F179" s="166"/>
      <c r="G179" s="111"/>
      <c r="H179" s="112"/>
      <c r="I179" s="112"/>
      <c r="J179" s="113"/>
      <c r="K179" s="112"/>
      <c r="L179" s="112"/>
      <c r="M179" s="114"/>
      <c r="N179" s="113"/>
      <c r="O179" s="99"/>
      <c r="Q179" s="53"/>
      <c r="S179" s="29"/>
    </row>
    <row r="180" spans="1:19" s="28" customFormat="1">
      <c r="A180" s="102"/>
      <c r="B180" s="24"/>
      <c r="C180" s="51"/>
      <c r="D180" s="161"/>
      <c r="E180" s="167"/>
      <c r="F180" s="166"/>
      <c r="G180" s="111"/>
      <c r="H180" s="112"/>
      <c r="I180" s="112"/>
      <c r="J180" s="113"/>
      <c r="K180" s="112"/>
      <c r="L180" s="112"/>
      <c r="M180" s="114"/>
      <c r="N180" s="113"/>
      <c r="O180" s="99"/>
      <c r="Q180" s="53"/>
      <c r="S180" s="29"/>
    </row>
    <row r="181" spans="1:19" s="28" customFormat="1">
      <c r="A181" s="102"/>
      <c r="B181" s="24"/>
      <c r="C181" s="123"/>
      <c r="D181" s="161"/>
      <c r="E181" s="145"/>
      <c r="F181" s="166"/>
      <c r="G181" s="147"/>
      <c r="H181" s="112"/>
      <c r="I181" s="112"/>
      <c r="J181" s="113"/>
      <c r="K181" s="172"/>
      <c r="L181" s="172"/>
      <c r="M181" s="172"/>
      <c r="N181" s="166"/>
      <c r="O181" s="99"/>
      <c r="Q181" s="53"/>
      <c r="S181" s="29"/>
    </row>
    <row r="182" spans="1:19" s="31" customFormat="1">
      <c r="A182" s="102"/>
      <c r="B182" s="24"/>
      <c r="C182" s="123"/>
      <c r="D182" s="161"/>
      <c r="E182" s="145"/>
      <c r="F182" s="166"/>
      <c r="G182" s="111"/>
      <c r="H182" s="112"/>
      <c r="I182" s="112"/>
      <c r="J182" s="113"/>
      <c r="K182" s="112"/>
      <c r="L182" s="112"/>
      <c r="M182" s="114"/>
      <c r="N182" s="113"/>
      <c r="O182" s="99"/>
      <c r="P182" s="28"/>
      <c r="Q182" s="53"/>
      <c r="S182" s="32"/>
    </row>
    <row r="183" spans="1:19" s="28" customFormat="1">
      <c r="A183" s="102"/>
      <c r="B183" s="24"/>
      <c r="C183" s="123"/>
      <c r="D183" s="161"/>
      <c r="E183" s="183"/>
      <c r="F183" s="166"/>
      <c r="G183" s="147"/>
      <c r="H183" s="112"/>
      <c r="I183" s="112"/>
      <c r="J183" s="113"/>
      <c r="K183" s="112"/>
      <c r="L183" s="112"/>
      <c r="M183" s="114"/>
      <c r="N183" s="113"/>
      <c r="O183" s="99"/>
      <c r="Q183" s="53"/>
      <c r="S183" s="29"/>
    </row>
    <row r="184" spans="1:19" s="28" customFormat="1">
      <c r="A184" s="102"/>
      <c r="B184" s="24"/>
      <c r="C184" s="123"/>
      <c r="D184" s="169"/>
      <c r="E184" s="110"/>
      <c r="F184" s="166"/>
      <c r="G184" s="111"/>
      <c r="H184" s="112"/>
      <c r="I184" s="112"/>
      <c r="J184" s="113"/>
      <c r="K184" s="112"/>
      <c r="L184" s="112"/>
      <c r="M184" s="114"/>
      <c r="N184" s="113"/>
      <c r="O184" s="99"/>
      <c r="Q184" s="53"/>
      <c r="S184" s="29"/>
    </row>
    <row r="185" spans="1:19" s="28" customFormat="1">
      <c r="A185" s="102"/>
      <c r="B185" s="24"/>
      <c r="C185" s="24"/>
      <c r="D185" s="161"/>
      <c r="E185" s="145"/>
      <c r="F185" s="166"/>
      <c r="G185" s="111"/>
      <c r="H185" s="112"/>
      <c r="I185" s="112"/>
      <c r="J185" s="113"/>
      <c r="K185" s="112"/>
      <c r="L185" s="112"/>
      <c r="M185" s="114"/>
      <c r="N185" s="113"/>
      <c r="O185" s="99"/>
      <c r="Q185" s="53"/>
      <c r="S185" s="29"/>
    </row>
    <row r="186" spans="1:19" s="28" customFormat="1">
      <c r="A186" s="102"/>
      <c r="B186" s="24"/>
      <c r="C186" s="24"/>
      <c r="D186" s="161"/>
      <c r="E186" s="110"/>
      <c r="F186" s="170"/>
      <c r="G186" s="111"/>
      <c r="H186" s="112"/>
      <c r="I186" s="112"/>
      <c r="J186" s="113"/>
      <c r="K186" s="172"/>
      <c r="L186" s="172"/>
      <c r="M186" s="172"/>
      <c r="N186" s="166"/>
      <c r="O186" s="99"/>
      <c r="Q186" s="53"/>
      <c r="S186" s="29"/>
    </row>
    <row r="187" spans="1:19" s="28" customFormat="1">
      <c r="A187" s="102"/>
      <c r="B187" s="24"/>
      <c r="C187" s="24"/>
      <c r="D187" s="161"/>
      <c r="E187" s="110"/>
      <c r="F187" s="170"/>
      <c r="G187" s="111"/>
      <c r="H187" s="112"/>
      <c r="I187" s="112"/>
      <c r="J187" s="113"/>
      <c r="K187" s="112"/>
      <c r="L187" s="112"/>
      <c r="M187" s="114"/>
      <c r="N187" s="113"/>
      <c r="O187" s="99"/>
      <c r="Q187" s="53"/>
      <c r="S187" s="29"/>
    </row>
    <row r="188" spans="1:19" s="28" customFormat="1">
      <c r="A188" s="102"/>
      <c r="B188" s="173"/>
      <c r="C188" s="24"/>
      <c r="D188" s="161"/>
      <c r="E188" s="171"/>
      <c r="F188" s="170"/>
      <c r="G188" s="73"/>
      <c r="H188" s="112"/>
      <c r="I188" s="112"/>
      <c r="J188" s="113"/>
      <c r="K188" s="112"/>
      <c r="L188" s="112"/>
      <c r="M188" s="114"/>
      <c r="N188" s="113"/>
      <c r="O188" s="99"/>
      <c r="Q188" s="53"/>
      <c r="S188" s="29"/>
    </row>
    <row r="189" spans="1:19" s="28" customFormat="1">
      <c r="A189" s="184"/>
      <c r="B189" s="24"/>
      <c r="C189" s="123"/>
      <c r="D189" s="161"/>
      <c r="E189" s="145"/>
      <c r="F189" s="166"/>
      <c r="G189" s="111"/>
      <c r="H189" s="112"/>
      <c r="I189" s="112"/>
      <c r="J189" s="113"/>
      <c r="K189" s="112"/>
      <c r="L189" s="112"/>
      <c r="M189" s="114"/>
      <c r="N189" s="113"/>
      <c r="O189" s="99"/>
      <c r="Q189" s="53"/>
      <c r="S189" s="29"/>
    </row>
    <row r="190" spans="1:19" s="28" customFormat="1">
      <c r="A190" s="184"/>
      <c r="B190" s="24"/>
      <c r="C190" s="123"/>
      <c r="D190" s="161"/>
      <c r="E190" s="145"/>
      <c r="F190" s="166"/>
      <c r="G190" s="111"/>
      <c r="H190" s="112"/>
      <c r="I190" s="112"/>
      <c r="J190" s="113"/>
      <c r="K190" s="112"/>
      <c r="L190" s="112"/>
      <c r="M190" s="114"/>
      <c r="N190" s="113"/>
      <c r="O190" s="99"/>
      <c r="Q190" s="53"/>
      <c r="S190" s="29"/>
    </row>
    <row r="191" spans="1:19" s="28" customFormat="1" ht="27" customHeight="1">
      <c r="A191" s="184"/>
      <c r="B191" s="24"/>
      <c r="C191" s="24"/>
      <c r="D191" s="24"/>
      <c r="E191" s="36"/>
      <c r="F191" s="166"/>
      <c r="G191" s="111"/>
      <c r="H191" s="112"/>
      <c r="I191" s="112"/>
      <c r="J191" s="113"/>
      <c r="K191" s="112"/>
      <c r="L191" s="112"/>
      <c r="M191" s="114"/>
      <c r="N191" s="113"/>
      <c r="O191" s="99"/>
      <c r="Q191" s="53"/>
      <c r="S191" s="29"/>
    </row>
    <row r="192" spans="1:19" s="28" customFormat="1">
      <c r="A192" s="184"/>
      <c r="B192" s="24"/>
      <c r="C192" s="123"/>
      <c r="D192" s="161"/>
      <c r="E192" s="185"/>
      <c r="F192" s="186"/>
      <c r="G192" s="111"/>
      <c r="H192" s="112"/>
      <c r="I192" s="112"/>
      <c r="J192" s="113"/>
      <c r="K192" s="143"/>
      <c r="L192" s="143"/>
      <c r="M192" s="143"/>
      <c r="N192" s="143"/>
      <c r="O192" s="99"/>
      <c r="Q192" s="53"/>
      <c r="S192" s="29"/>
    </row>
    <row r="193" spans="1:20" s="28" customFormat="1">
      <c r="A193" s="184"/>
      <c r="B193" s="100"/>
      <c r="C193" s="24"/>
      <c r="D193" s="24"/>
      <c r="E193" s="171"/>
      <c r="F193" s="166"/>
      <c r="G193" s="137"/>
      <c r="H193" s="165"/>
      <c r="I193" s="165"/>
      <c r="J193" s="166"/>
      <c r="K193" s="143"/>
      <c r="L193" s="143"/>
      <c r="M193" s="143"/>
      <c r="N193" s="143"/>
      <c r="O193" s="99"/>
      <c r="Q193" s="53"/>
      <c r="S193" s="29"/>
    </row>
    <row r="194" spans="1:20" s="28" customFormat="1">
      <c r="A194" s="184"/>
      <c r="B194" s="24"/>
      <c r="C194" s="24"/>
      <c r="D194" s="24"/>
      <c r="E194" s="36"/>
      <c r="F194" s="166"/>
      <c r="G194" s="111"/>
      <c r="H194" s="112"/>
      <c r="I194" s="112"/>
      <c r="J194" s="113"/>
      <c r="K194" s="112"/>
      <c r="L194" s="112"/>
      <c r="M194" s="114"/>
      <c r="N194" s="113"/>
      <c r="O194" s="99"/>
      <c r="Q194" s="53"/>
      <c r="S194" s="29"/>
    </row>
    <row r="195" spans="1:20" s="28" customFormat="1">
      <c r="A195" s="184"/>
      <c r="B195" s="24"/>
      <c r="C195" s="24"/>
      <c r="D195" s="24"/>
      <c r="E195" s="36"/>
      <c r="F195" s="166"/>
      <c r="G195" s="111"/>
      <c r="H195" s="112"/>
      <c r="I195" s="112"/>
      <c r="J195" s="113"/>
      <c r="K195" s="112"/>
      <c r="L195" s="112"/>
      <c r="M195" s="114"/>
      <c r="N195" s="113"/>
      <c r="O195" s="99"/>
      <c r="Q195" s="53"/>
      <c r="S195" s="29"/>
    </row>
    <row r="196" spans="1:20" s="33" customFormat="1">
      <c r="A196" s="184"/>
      <c r="B196" s="24"/>
      <c r="C196" s="24"/>
      <c r="D196" s="24"/>
      <c r="E196" s="36"/>
      <c r="F196" s="166"/>
      <c r="G196" s="111"/>
      <c r="H196" s="112"/>
      <c r="I196" s="112"/>
      <c r="J196" s="113"/>
      <c r="K196" s="172"/>
      <c r="L196" s="172"/>
      <c r="M196" s="172"/>
      <c r="N196" s="166"/>
      <c r="O196" s="99"/>
      <c r="P196" s="102"/>
      <c r="Q196" s="53"/>
      <c r="S196" s="34"/>
    </row>
    <row r="197" spans="1:20" s="31" customFormat="1">
      <c r="A197" s="184"/>
      <c r="B197" s="24"/>
      <c r="C197" s="24"/>
      <c r="D197" s="24"/>
      <c r="E197" s="36"/>
      <c r="F197" s="166"/>
      <c r="G197" s="111"/>
      <c r="H197" s="112"/>
      <c r="I197" s="112"/>
      <c r="J197" s="113"/>
      <c r="K197" s="112"/>
      <c r="L197" s="112"/>
      <c r="M197" s="114"/>
      <c r="N197" s="113"/>
      <c r="O197" s="99"/>
      <c r="P197" s="28"/>
      <c r="Q197" s="53"/>
      <c r="S197" s="32"/>
    </row>
    <row r="198" spans="1:20" s="31" customFormat="1">
      <c r="A198" s="184"/>
      <c r="B198" s="24"/>
      <c r="C198" s="24"/>
      <c r="D198" s="24"/>
      <c r="E198" s="36"/>
      <c r="F198" s="166"/>
      <c r="G198" s="111"/>
      <c r="H198" s="112"/>
      <c r="I198" s="112"/>
      <c r="J198" s="113"/>
      <c r="K198" s="112"/>
      <c r="L198" s="112"/>
      <c r="M198" s="114"/>
      <c r="N198" s="113"/>
      <c r="O198" s="99"/>
      <c r="P198" s="28"/>
      <c r="Q198" s="53"/>
      <c r="S198" s="32"/>
    </row>
    <row r="199" spans="1:20" s="35" customFormat="1" ht="24" customHeight="1">
      <c r="A199" s="184"/>
      <c r="B199" s="100"/>
      <c r="C199" s="24"/>
      <c r="D199" s="161"/>
      <c r="E199" s="162"/>
      <c r="F199" s="163"/>
      <c r="G199" s="161"/>
      <c r="H199" s="165"/>
      <c r="I199" s="165"/>
      <c r="J199" s="166"/>
      <c r="K199" s="112"/>
      <c r="L199" s="112"/>
      <c r="M199" s="114"/>
      <c r="N199" s="113"/>
      <c r="O199" s="99"/>
      <c r="P199" s="28"/>
      <c r="Q199" s="53"/>
      <c r="R199" s="54"/>
      <c r="S199" s="55"/>
      <c r="T199" s="28"/>
    </row>
    <row r="200" spans="1:20" s="35" customFormat="1">
      <c r="A200" s="184"/>
      <c r="B200" s="73"/>
      <c r="C200" s="123"/>
      <c r="D200" s="161"/>
      <c r="E200" s="145"/>
      <c r="F200" s="166"/>
      <c r="G200" s="111"/>
      <c r="H200" s="112"/>
      <c r="I200" s="112"/>
      <c r="J200" s="113"/>
      <c r="K200" s="112"/>
      <c r="L200" s="112"/>
      <c r="M200" s="114"/>
      <c r="N200" s="113"/>
      <c r="O200" s="99"/>
      <c r="P200" s="28"/>
      <c r="Q200" s="53"/>
      <c r="R200" s="54"/>
      <c r="S200" s="55"/>
      <c r="T200" s="28"/>
    </row>
    <row r="201" spans="1:20" s="35" customFormat="1" ht="27" customHeight="1">
      <c r="A201" s="184"/>
      <c r="B201" s="73"/>
      <c r="C201" s="24"/>
      <c r="D201" s="168"/>
      <c r="E201" s="145"/>
      <c r="F201" s="166"/>
      <c r="G201" s="147"/>
      <c r="H201" s="112"/>
      <c r="I201" s="112"/>
      <c r="J201" s="113"/>
      <c r="K201" s="112"/>
      <c r="L201" s="112"/>
      <c r="M201" s="114"/>
      <c r="N201" s="113"/>
      <c r="O201" s="99"/>
      <c r="P201" s="28"/>
      <c r="Q201" s="53"/>
      <c r="R201" s="54"/>
      <c r="S201" s="55"/>
      <c r="T201" s="28"/>
    </row>
    <row r="202" spans="1:20" s="28" customFormat="1">
      <c r="A202" s="184"/>
      <c r="B202" s="73"/>
      <c r="C202" s="123"/>
      <c r="D202" s="169"/>
      <c r="E202" s="110"/>
      <c r="F202" s="166"/>
      <c r="G202" s="111"/>
      <c r="H202" s="112"/>
      <c r="I202" s="112"/>
      <c r="J202" s="113"/>
      <c r="K202" s="179"/>
      <c r="L202" s="179"/>
      <c r="M202" s="179"/>
      <c r="N202" s="180"/>
      <c r="O202" s="99"/>
      <c r="Q202" s="53"/>
      <c r="R202" s="54"/>
      <c r="S202" s="55"/>
    </row>
    <row r="203" spans="1:20" s="28" customFormat="1">
      <c r="A203" s="184"/>
      <c r="B203" s="73"/>
      <c r="C203" s="24"/>
      <c r="D203" s="161"/>
      <c r="E203" s="145"/>
      <c r="F203" s="166"/>
      <c r="G203" s="111"/>
      <c r="H203" s="112"/>
      <c r="I203" s="112"/>
      <c r="J203" s="113"/>
      <c r="K203" s="112"/>
      <c r="L203" s="112"/>
      <c r="M203" s="114"/>
      <c r="N203" s="113"/>
      <c r="O203" s="99"/>
      <c r="Q203" s="53"/>
      <c r="R203" s="54"/>
      <c r="S203" s="55"/>
    </row>
    <row r="204" spans="1:20" s="28" customFormat="1">
      <c r="A204" s="184"/>
      <c r="B204" s="73"/>
      <c r="C204" s="24"/>
      <c r="D204" s="161"/>
      <c r="E204" s="110"/>
      <c r="F204" s="170"/>
      <c r="G204" s="111"/>
      <c r="H204" s="112"/>
      <c r="I204" s="112"/>
      <c r="J204" s="113"/>
      <c r="K204" s="112"/>
      <c r="L204" s="112"/>
      <c r="M204" s="112"/>
      <c r="N204" s="113"/>
      <c r="O204" s="99"/>
      <c r="Q204" s="53"/>
      <c r="R204" s="54"/>
      <c r="S204" s="55"/>
    </row>
    <row r="205" spans="1:20" s="28" customFormat="1">
      <c r="A205" s="184"/>
      <c r="B205" s="73"/>
      <c r="C205" s="24"/>
      <c r="D205" s="161"/>
      <c r="E205" s="110"/>
      <c r="F205" s="170"/>
      <c r="G205" s="111"/>
      <c r="H205" s="112"/>
      <c r="I205" s="112"/>
      <c r="J205" s="113"/>
      <c r="K205" s="112"/>
      <c r="L205" s="112"/>
      <c r="M205" s="114"/>
      <c r="N205" s="113"/>
      <c r="O205" s="99"/>
      <c r="Q205" s="53"/>
      <c r="R205" s="54"/>
      <c r="S205" s="55"/>
    </row>
    <row r="206" spans="1:20" s="28" customFormat="1" ht="19.5">
      <c r="A206" s="184"/>
      <c r="B206" s="100"/>
      <c r="C206" s="123"/>
      <c r="D206" s="161"/>
      <c r="E206" s="162"/>
      <c r="F206" s="163"/>
      <c r="G206" s="161"/>
      <c r="H206" s="165"/>
      <c r="I206" s="165"/>
      <c r="J206" s="166"/>
      <c r="K206" s="112"/>
      <c r="L206" s="112"/>
      <c r="M206" s="112"/>
      <c r="N206" s="113"/>
      <c r="O206" s="99"/>
      <c r="Q206" s="53"/>
      <c r="R206" s="54"/>
      <c r="S206" s="55"/>
    </row>
    <row r="207" spans="1:20" s="28" customFormat="1">
      <c r="A207" s="184"/>
      <c r="B207" s="73"/>
      <c r="C207" s="123"/>
      <c r="D207" s="161"/>
      <c r="E207" s="145"/>
      <c r="F207" s="166"/>
      <c r="G207" s="111"/>
      <c r="H207" s="112"/>
      <c r="I207" s="112"/>
      <c r="J207" s="113"/>
      <c r="K207" s="112"/>
      <c r="L207" s="112"/>
      <c r="M207" s="114"/>
      <c r="N207" s="113"/>
      <c r="O207" s="99"/>
      <c r="Q207" s="53"/>
      <c r="R207" s="54"/>
      <c r="S207" s="55"/>
    </row>
    <row r="208" spans="1:20" s="28" customFormat="1">
      <c r="A208" s="184"/>
      <c r="B208" s="73"/>
      <c r="C208" s="123"/>
      <c r="D208" s="161"/>
      <c r="E208" s="145"/>
      <c r="F208" s="166"/>
      <c r="G208" s="111"/>
      <c r="H208" s="112"/>
      <c r="I208" s="112"/>
      <c r="J208" s="113"/>
      <c r="K208" s="112"/>
      <c r="L208" s="112"/>
      <c r="M208" s="114"/>
      <c r="N208" s="113"/>
      <c r="O208" s="99"/>
      <c r="Q208" s="53"/>
      <c r="R208" s="54"/>
      <c r="S208" s="55"/>
    </row>
    <row r="209" spans="1:20" s="28" customFormat="1">
      <c r="A209" s="184"/>
      <c r="B209" s="73"/>
      <c r="C209" s="24"/>
      <c r="D209" s="24"/>
      <c r="E209" s="36"/>
      <c r="F209" s="166"/>
      <c r="G209" s="111"/>
      <c r="H209" s="112"/>
      <c r="I209" s="112"/>
      <c r="J209" s="113"/>
      <c r="K209" s="112"/>
      <c r="L209" s="112"/>
      <c r="M209" s="114"/>
      <c r="N209" s="113"/>
      <c r="O209" s="99"/>
      <c r="Q209" s="53"/>
      <c r="R209" s="54"/>
      <c r="S209" s="55"/>
    </row>
    <row r="210" spans="1:20" s="31" customFormat="1">
      <c r="A210" s="72"/>
      <c r="B210" s="73"/>
      <c r="C210" s="123"/>
      <c r="D210" s="161"/>
      <c r="E210" s="185"/>
      <c r="F210" s="186"/>
      <c r="G210" s="111"/>
      <c r="H210" s="112"/>
      <c r="I210" s="112"/>
      <c r="J210" s="113"/>
      <c r="K210" s="112"/>
      <c r="L210" s="112"/>
      <c r="M210" s="114"/>
      <c r="N210" s="113"/>
      <c r="O210" s="99"/>
      <c r="P210" s="28"/>
      <c r="Q210" s="53"/>
      <c r="R210" s="54"/>
      <c r="S210" s="55"/>
      <c r="T210" s="28"/>
    </row>
    <row r="211" spans="1:20" s="35" customFormat="1" ht="25.5" customHeight="1">
      <c r="A211" s="72"/>
      <c r="B211" s="100"/>
      <c r="C211" s="24"/>
      <c r="D211" s="24"/>
      <c r="E211" s="171"/>
      <c r="F211" s="166"/>
      <c r="G211" s="137"/>
      <c r="H211" s="165"/>
      <c r="I211" s="165"/>
      <c r="J211" s="166"/>
      <c r="K211" s="172"/>
      <c r="L211" s="172"/>
      <c r="M211" s="172"/>
      <c r="N211" s="166"/>
      <c r="O211" s="99"/>
      <c r="P211" s="28"/>
      <c r="Q211" s="53"/>
      <c r="R211" s="54"/>
      <c r="S211" s="55"/>
      <c r="T211" s="28"/>
    </row>
    <row r="212" spans="1:20" s="35" customFormat="1" ht="25.5" customHeight="1">
      <c r="A212" s="72"/>
      <c r="B212" s="73"/>
      <c r="C212" s="24"/>
      <c r="D212" s="24"/>
      <c r="E212" s="36"/>
      <c r="F212" s="166"/>
      <c r="G212" s="111"/>
      <c r="H212" s="112"/>
      <c r="I212" s="112"/>
      <c r="J212" s="113"/>
      <c r="K212" s="112"/>
      <c r="L212" s="112"/>
      <c r="M212" s="114"/>
      <c r="N212" s="113"/>
      <c r="O212" s="99"/>
      <c r="P212" s="28"/>
      <c r="Q212" s="53"/>
      <c r="R212" s="54"/>
      <c r="S212" s="55"/>
      <c r="T212" s="28"/>
    </row>
    <row r="213" spans="1:20" s="35" customFormat="1">
      <c r="A213" s="72"/>
      <c r="B213" s="73"/>
      <c r="C213" s="24"/>
      <c r="D213" s="24"/>
      <c r="E213" s="36"/>
      <c r="F213" s="166"/>
      <c r="G213" s="111"/>
      <c r="H213" s="112"/>
      <c r="I213" s="112"/>
      <c r="J213" s="113"/>
      <c r="K213" s="112"/>
      <c r="L213" s="112"/>
      <c r="M213" s="114"/>
      <c r="N213" s="113"/>
      <c r="O213" s="99"/>
      <c r="P213" s="28"/>
      <c r="Q213" s="53"/>
      <c r="R213" s="54"/>
      <c r="S213" s="55"/>
      <c r="T213" s="28"/>
    </row>
    <row r="214" spans="1:20" s="35" customFormat="1" ht="47.25" customHeight="1">
      <c r="A214" s="72"/>
      <c r="B214" s="73"/>
      <c r="C214" s="24"/>
      <c r="D214" s="24"/>
      <c r="E214" s="36"/>
      <c r="F214" s="166"/>
      <c r="G214" s="111"/>
      <c r="H214" s="112"/>
      <c r="I214" s="112"/>
      <c r="J214" s="113"/>
      <c r="K214" s="112"/>
      <c r="L214" s="112"/>
      <c r="M214" s="114"/>
      <c r="N214" s="113"/>
      <c r="O214" s="99"/>
      <c r="P214" s="28"/>
      <c r="Q214" s="53"/>
      <c r="R214" s="54"/>
      <c r="S214" s="55"/>
      <c r="T214" s="28"/>
    </row>
    <row r="215" spans="1:20" s="35" customFormat="1" ht="26.25" customHeight="1">
      <c r="A215" s="72"/>
      <c r="B215" s="73"/>
      <c r="C215" s="24"/>
      <c r="D215" s="24"/>
      <c r="E215" s="36"/>
      <c r="F215" s="166"/>
      <c r="G215" s="111"/>
      <c r="H215" s="112"/>
      <c r="I215" s="112"/>
      <c r="J215" s="113"/>
      <c r="K215" s="112"/>
      <c r="L215" s="112"/>
      <c r="M215" s="114"/>
      <c r="N215" s="113"/>
      <c r="O215" s="99"/>
      <c r="P215" s="28"/>
      <c r="Q215" s="53"/>
      <c r="R215" s="54"/>
      <c r="S215" s="55"/>
      <c r="T215" s="28"/>
    </row>
    <row r="216" spans="1:20" s="28" customFormat="1">
      <c r="A216" s="72"/>
      <c r="B216" s="73"/>
      <c r="C216" s="24"/>
      <c r="D216" s="24"/>
      <c r="E216" s="36"/>
      <c r="F216" s="166"/>
      <c r="G216" s="111"/>
      <c r="H216" s="112"/>
      <c r="I216" s="112"/>
      <c r="J216" s="113"/>
      <c r="K216" s="172"/>
      <c r="L216" s="172"/>
      <c r="M216" s="172"/>
      <c r="N216" s="166"/>
      <c r="O216" s="99"/>
      <c r="Q216" s="53"/>
      <c r="R216" s="54"/>
      <c r="S216" s="55"/>
    </row>
    <row r="217" spans="1:20" s="28" customFormat="1" ht="19.5">
      <c r="A217" s="72"/>
      <c r="B217" s="108"/>
      <c r="C217" s="143"/>
      <c r="D217" s="143"/>
      <c r="E217" s="187"/>
      <c r="F217" s="143"/>
      <c r="G217" s="143"/>
      <c r="H217" s="143"/>
      <c r="I217" s="143"/>
      <c r="J217" s="143"/>
      <c r="K217" s="112"/>
      <c r="L217" s="112"/>
      <c r="M217" s="114"/>
      <c r="N217" s="113"/>
      <c r="O217" s="99"/>
      <c r="Q217" s="53"/>
      <c r="R217" s="54"/>
      <c r="S217" s="55"/>
    </row>
    <row r="218" spans="1:20" s="28" customFormat="1" ht="19.5">
      <c r="A218" s="72"/>
      <c r="B218" s="108"/>
      <c r="C218" s="143"/>
      <c r="D218" s="143"/>
      <c r="E218" s="187"/>
      <c r="F218" s="160"/>
      <c r="G218" s="143"/>
      <c r="H218" s="143"/>
      <c r="I218" s="143"/>
      <c r="J218" s="143"/>
      <c r="K218" s="112"/>
      <c r="L218" s="112"/>
      <c r="M218" s="114"/>
      <c r="N218" s="113"/>
      <c r="O218" s="99"/>
      <c r="Q218" s="53"/>
      <c r="R218" s="54"/>
      <c r="S218" s="55"/>
    </row>
    <row r="219" spans="1:20" s="28" customFormat="1">
      <c r="A219" s="72"/>
      <c r="B219" s="72"/>
      <c r="C219" s="184"/>
      <c r="D219" s="184"/>
      <c r="E219" s="188"/>
      <c r="F219" s="166"/>
      <c r="G219" s="111"/>
      <c r="H219" s="112"/>
      <c r="I219" s="112"/>
      <c r="J219" s="113"/>
      <c r="K219" s="112"/>
      <c r="L219" s="112"/>
      <c r="M219" s="114"/>
      <c r="N219" s="113"/>
      <c r="O219" s="99"/>
      <c r="Q219" s="53"/>
      <c r="R219" s="54"/>
      <c r="S219" s="55"/>
    </row>
    <row r="220" spans="1:20" s="28" customFormat="1">
      <c r="A220" s="72"/>
      <c r="B220" s="72"/>
      <c r="C220" s="184"/>
      <c r="D220" s="184"/>
      <c r="E220" s="189"/>
      <c r="F220" s="166"/>
      <c r="G220" s="111"/>
      <c r="H220" s="112"/>
      <c r="I220" s="112"/>
      <c r="J220" s="113"/>
      <c r="K220" s="112"/>
      <c r="L220" s="112"/>
      <c r="M220" s="114"/>
      <c r="N220" s="113"/>
      <c r="O220" s="99"/>
      <c r="Q220" s="53"/>
      <c r="R220" s="54"/>
      <c r="S220" s="55"/>
    </row>
    <row r="221" spans="1:20" s="28" customFormat="1">
      <c r="A221" s="72"/>
      <c r="B221" s="108"/>
      <c r="C221" s="24"/>
      <c r="D221" s="24"/>
      <c r="E221" s="171"/>
      <c r="F221" s="166"/>
      <c r="G221" s="137"/>
      <c r="H221" s="165"/>
      <c r="I221" s="165"/>
      <c r="J221" s="166"/>
      <c r="K221" s="112"/>
      <c r="L221" s="112"/>
      <c r="M221" s="114"/>
      <c r="N221" s="113"/>
      <c r="O221" s="99"/>
      <c r="Q221" s="53"/>
      <c r="R221" s="54"/>
      <c r="S221" s="55"/>
    </row>
    <row r="222" spans="1:20" s="28" customFormat="1">
      <c r="A222" s="72"/>
      <c r="B222" s="72"/>
      <c r="C222" s="24"/>
      <c r="D222" s="24"/>
      <c r="E222" s="36"/>
      <c r="F222" s="166"/>
      <c r="G222" s="111"/>
      <c r="H222" s="112"/>
      <c r="I222" s="112"/>
      <c r="J222" s="113"/>
      <c r="K222" s="112"/>
      <c r="L222" s="112"/>
      <c r="M222" s="114"/>
      <c r="N222" s="113"/>
      <c r="O222" s="99"/>
      <c r="Q222" s="53"/>
      <c r="R222" s="54"/>
      <c r="S222" s="55"/>
    </row>
    <row r="223" spans="1:20" s="28" customFormat="1">
      <c r="A223" s="72"/>
      <c r="B223" s="72"/>
      <c r="C223" s="24"/>
      <c r="D223" s="24"/>
      <c r="E223" s="36"/>
      <c r="F223" s="166"/>
      <c r="G223" s="111"/>
      <c r="H223" s="112"/>
      <c r="I223" s="112"/>
      <c r="J223" s="113"/>
      <c r="K223" s="172"/>
      <c r="L223" s="172"/>
      <c r="M223" s="172"/>
      <c r="N223" s="166"/>
      <c r="O223" s="99"/>
      <c r="Q223" s="53"/>
      <c r="R223" s="54"/>
      <c r="S223" s="55"/>
    </row>
    <row r="224" spans="1:20" s="28" customFormat="1">
      <c r="A224" s="72"/>
      <c r="B224" s="72"/>
      <c r="C224" s="24"/>
      <c r="D224" s="24"/>
      <c r="E224" s="36"/>
      <c r="F224" s="166"/>
      <c r="G224" s="111"/>
      <c r="H224" s="112"/>
      <c r="I224" s="112"/>
      <c r="J224" s="113"/>
      <c r="K224" s="112"/>
      <c r="L224" s="112"/>
      <c r="M224" s="114"/>
      <c r="N224" s="113"/>
      <c r="O224" s="99"/>
      <c r="Q224" s="53"/>
      <c r="R224" s="54"/>
      <c r="S224" s="55"/>
    </row>
    <row r="225" spans="1:20" s="28" customFormat="1">
      <c r="A225" s="72"/>
      <c r="B225" s="72"/>
      <c r="C225" s="24"/>
      <c r="D225" s="24"/>
      <c r="E225" s="36"/>
      <c r="F225" s="166"/>
      <c r="G225" s="111"/>
      <c r="H225" s="112"/>
      <c r="I225" s="112"/>
      <c r="J225" s="113"/>
      <c r="K225" s="112"/>
      <c r="L225" s="112"/>
      <c r="M225" s="112"/>
      <c r="N225" s="113"/>
      <c r="O225" s="99"/>
      <c r="Q225" s="53"/>
      <c r="R225" s="54"/>
      <c r="S225" s="55"/>
    </row>
    <row r="226" spans="1:20" s="28" customFormat="1">
      <c r="A226" s="72"/>
      <c r="B226" s="72"/>
      <c r="C226" s="24"/>
      <c r="D226" s="24"/>
      <c r="E226" s="36"/>
      <c r="F226" s="166"/>
      <c r="G226" s="111"/>
      <c r="H226" s="112"/>
      <c r="I226" s="112"/>
      <c r="J226" s="113"/>
      <c r="K226" s="112"/>
      <c r="L226" s="112"/>
      <c r="M226" s="114"/>
      <c r="N226" s="113"/>
      <c r="O226" s="99"/>
      <c r="Q226" s="53"/>
      <c r="R226" s="54"/>
      <c r="S226" s="55"/>
    </row>
    <row r="227" spans="1:20" s="28" customFormat="1" ht="19.5">
      <c r="A227" s="72"/>
      <c r="B227" s="173"/>
      <c r="C227" s="123"/>
      <c r="D227" s="161"/>
      <c r="E227" s="162"/>
      <c r="F227" s="177"/>
      <c r="G227" s="178"/>
      <c r="H227" s="178"/>
      <c r="I227" s="178"/>
      <c r="J227" s="179"/>
      <c r="K227" s="112"/>
      <c r="L227" s="112"/>
      <c r="M227" s="114"/>
      <c r="N227" s="113"/>
      <c r="O227" s="99"/>
      <c r="Q227" s="53"/>
      <c r="R227" s="54"/>
      <c r="S227" s="55"/>
    </row>
    <row r="228" spans="1:20" s="28" customFormat="1">
      <c r="A228" s="72"/>
      <c r="B228" s="24"/>
      <c r="C228" s="51"/>
      <c r="D228" s="161"/>
      <c r="E228" s="167"/>
      <c r="F228" s="166"/>
      <c r="G228" s="111"/>
      <c r="H228" s="112"/>
      <c r="I228" s="112"/>
      <c r="J228" s="113"/>
      <c r="K228" s="112"/>
      <c r="L228" s="112"/>
      <c r="M228" s="114"/>
      <c r="N228" s="113"/>
      <c r="O228" s="99"/>
      <c r="Q228" s="53"/>
      <c r="R228" s="54"/>
      <c r="S228" s="55"/>
    </row>
    <row r="229" spans="1:20" s="28" customFormat="1">
      <c r="A229" s="72"/>
      <c r="B229" s="24"/>
      <c r="C229" s="72"/>
      <c r="D229" s="73"/>
      <c r="E229" s="190"/>
      <c r="F229" s="166"/>
      <c r="G229" s="147"/>
      <c r="H229" s="112"/>
      <c r="I229" s="112"/>
      <c r="J229" s="113"/>
      <c r="K229" s="112"/>
      <c r="L229" s="112"/>
      <c r="M229" s="114"/>
      <c r="N229" s="113"/>
      <c r="O229" s="99"/>
      <c r="Q229" s="53"/>
      <c r="R229" s="54"/>
      <c r="S229" s="55"/>
    </row>
    <row r="230" spans="1:20" s="31" customFormat="1">
      <c r="A230" s="72"/>
      <c r="B230" s="24"/>
      <c r="C230" s="51"/>
      <c r="D230" s="161"/>
      <c r="E230" s="167"/>
      <c r="F230" s="166"/>
      <c r="G230" s="111"/>
      <c r="H230" s="112"/>
      <c r="I230" s="112"/>
      <c r="J230" s="113"/>
      <c r="K230" s="112"/>
      <c r="L230" s="112"/>
      <c r="M230" s="114"/>
      <c r="N230" s="113"/>
      <c r="O230" s="99"/>
      <c r="P230" s="28"/>
      <c r="R230" s="54"/>
      <c r="S230" s="55"/>
      <c r="T230" s="28"/>
    </row>
    <row r="231" spans="1:20" s="28" customFormat="1">
      <c r="A231" s="72"/>
      <c r="B231" s="24"/>
      <c r="C231" s="123"/>
      <c r="D231" s="161"/>
      <c r="E231" s="145"/>
      <c r="F231" s="166"/>
      <c r="G231" s="147"/>
      <c r="H231" s="112"/>
      <c r="I231" s="112"/>
      <c r="J231" s="113"/>
      <c r="K231" s="112"/>
      <c r="L231" s="112"/>
      <c r="M231" s="114"/>
      <c r="N231" s="113"/>
      <c r="O231" s="99"/>
      <c r="Q231" s="53"/>
      <c r="R231" s="54"/>
      <c r="S231" s="55"/>
    </row>
    <row r="232" spans="1:20" s="28" customFormat="1">
      <c r="A232" s="72"/>
      <c r="B232" s="24"/>
      <c r="C232" s="51"/>
      <c r="D232" s="169"/>
      <c r="E232" s="110"/>
      <c r="F232" s="166"/>
      <c r="G232" s="111"/>
      <c r="H232" s="112"/>
      <c r="I232" s="112"/>
      <c r="J232" s="113"/>
      <c r="K232" s="112"/>
      <c r="L232" s="112"/>
      <c r="M232" s="114"/>
      <c r="N232" s="113"/>
      <c r="O232" s="99"/>
      <c r="Q232" s="53"/>
      <c r="R232" s="54"/>
      <c r="S232" s="55"/>
    </row>
    <row r="233" spans="1:20" s="28" customFormat="1">
      <c r="A233" s="72"/>
      <c r="B233" s="24"/>
      <c r="C233" s="24"/>
      <c r="D233" s="161"/>
      <c r="E233" s="145"/>
      <c r="F233" s="166"/>
      <c r="G233" s="111"/>
      <c r="H233" s="112"/>
      <c r="I233" s="112"/>
      <c r="J233" s="113"/>
      <c r="K233" s="112"/>
      <c r="L233" s="112"/>
      <c r="M233" s="114"/>
      <c r="N233" s="113"/>
      <c r="O233" s="99"/>
      <c r="Q233" s="53"/>
      <c r="R233" s="54"/>
      <c r="S233" s="55"/>
    </row>
    <row r="234" spans="1:20" s="28" customFormat="1">
      <c r="A234" s="72"/>
      <c r="B234" s="24"/>
      <c r="C234" s="24"/>
      <c r="D234" s="161"/>
      <c r="E234" s="110"/>
      <c r="F234" s="170"/>
      <c r="G234" s="111"/>
      <c r="H234" s="112"/>
      <c r="I234" s="112"/>
      <c r="J234" s="113"/>
      <c r="K234" s="112"/>
      <c r="L234" s="112"/>
      <c r="M234" s="114"/>
      <c r="N234" s="113"/>
      <c r="O234" s="99"/>
      <c r="Q234" s="53"/>
      <c r="R234" s="54"/>
      <c r="S234" s="55"/>
    </row>
    <row r="235" spans="1:20" s="28" customFormat="1">
      <c r="A235" s="72"/>
      <c r="B235" s="24"/>
      <c r="C235" s="24"/>
      <c r="D235" s="161"/>
      <c r="E235" s="110"/>
      <c r="F235" s="170"/>
      <c r="G235" s="111"/>
      <c r="H235" s="112"/>
      <c r="I235" s="112"/>
      <c r="J235" s="113"/>
      <c r="K235" s="112"/>
      <c r="L235" s="112"/>
      <c r="M235" s="114"/>
      <c r="N235" s="113"/>
      <c r="O235" s="99"/>
      <c r="Q235" s="53"/>
      <c r="R235" s="54"/>
      <c r="S235" s="55"/>
    </row>
    <row r="236" spans="1:20" s="28" customFormat="1">
      <c r="A236" s="72"/>
      <c r="B236" s="173"/>
      <c r="C236" s="123"/>
      <c r="D236" s="161"/>
      <c r="E236" s="171"/>
      <c r="F236" s="163"/>
      <c r="G236" s="161"/>
      <c r="H236" s="165"/>
      <c r="I236" s="165"/>
      <c r="J236" s="166"/>
      <c r="K236" s="112"/>
      <c r="L236" s="112"/>
      <c r="M236" s="114"/>
      <c r="N236" s="113"/>
      <c r="O236" s="99"/>
      <c r="Q236" s="53"/>
      <c r="R236" s="54"/>
      <c r="S236" s="55"/>
    </row>
    <row r="237" spans="1:20" s="28" customFormat="1">
      <c r="A237" s="72"/>
      <c r="B237" s="24"/>
      <c r="C237" s="123"/>
      <c r="D237" s="161"/>
      <c r="E237" s="145"/>
      <c r="F237" s="166"/>
      <c r="G237" s="111"/>
      <c r="H237" s="112"/>
      <c r="I237" s="112"/>
      <c r="J237" s="113"/>
      <c r="K237" s="112"/>
      <c r="L237" s="112"/>
      <c r="M237" s="114"/>
      <c r="N237" s="113"/>
      <c r="O237" s="99"/>
      <c r="Q237" s="53"/>
      <c r="R237" s="54"/>
      <c r="S237" s="55"/>
    </row>
    <row r="238" spans="1:20" s="28" customFormat="1">
      <c r="A238" s="72"/>
      <c r="B238" s="24"/>
      <c r="C238" s="123"/>
      <c r="D238" s="161"/>
      <c r="E238" s="145"/>
      <c r="F238" s="166"/>
      <c r="G238" s="111"/>
      <c r="H238" s="112"/>
      <c r="I238" s="112"/>
      <c r="J238" s="113"/>
      <c r="K238" s="172"/>
      <c r="L238" s="172"/>
      <c r="M238" s="172"/>
      <c r="N238" s="166"/>
      <c r="O238" s="99"/>
      <c r="Q238" s="53"/>
      <c r="R238" s="54"/>
      <c r="S238" s="55"/>
    </row>
    <row r="239" spans="1:20" s="28" customFormat="1">
      <c r="A239" s="72"/>
      <c r="B239" s="24"/>
      <c r="C239" s="24"/>
      <c r="D239" s="24"/>
      <c r="E239" s="36"/>
      <c r="F239" s="166"/>
      <c r="G239" s="111"/>
      <c r="H239" s="112"/>
      <c r="I239" s="112"/>
      <c r="J239" s="113"/>
      <c r="K239" s="112"/>
      <c r="L239" s="112"/>
      <c r="M239" s="114"/>
      <c r="N239" s="113"/>
      <c r="O239" s="99"/>
      <c r="Q239" s="53"/>
      <c r="R239" s="54"/>
      <c r="S239" s="55"/>
    </row>
    <row r="240" spans="1:20" s="28" customFormat="1">
      <c r="A240" s="72"/>
      <c r="B240" s="24"/>
      <c r="C240" s="123"/>
      <c r="D240" s="161"/>
      <c r="E240" s="185"/>
      <c r="F240" s="186"/>
      <c r="G240" s="111"/>
      <c r="H240" s="112"/>
      <c r="I240" s="112"/>
      <c r="J240" s="113"/>
      <c r="K240" s="112"/>
      <c r="L240" s="112"/>
      <c r="M240" s="114"/>
      <c r="N240" s="113"/>
      <c r="O240" s="99"/>
      <c r="Q240" s="53"/>
      <c r="R240" s="54"/>
      <c r="S240" s="55"/>
    </row>
    <row r="241" spans="1:20" s="28" customFormat="1">
      <c r="A241" s="72"/>
      <c r="B241" s="100"/>
      <c r="C241" s="24"/>
      <c r="D241" s="24"/>
      <c r="E241" s="171"/>
      <c r="F241" s="166"/>
      <c r="G241" s="137"/>
      <c r="H241" s="165"/>
      <c r="I241" s="165"/>
      <c r="J241" s="166"/>
      <c r="K241" s="112"/>
      <c r="L241" s="112"/>
      <c r="M241" s="114"/>
      <c r="N241" s="113"/>
      <c r="O241" s="99"/>
      <c r="Q241" s="53"/>
      <c r="R241" s="54"/>
      <c r="S241" s="55"/>
    </row>
    <row r="242" spans="1:20" s="28" customFormat="1">
      <c r="A242" s="72"/>
      <c r="B242" s="24"/>
      <c r="C242" s="24"/>
      <c r="D242" s="24"/>
      <c r="E242" s="36"/>
      <c r="F242" s="166"/>
      <c r="G242" s="111"/>
      <c r="H242" s="112"/>
      <c r="I242" s="112"/>
      <c r="J242" s="113"/>
      <c r="K242" s="112"/>
      <c r="L242" s="112"/>
      <c r="M242" s="114"/>
      <c r="N242" s="113"/>
      <c r="O242" s="99"/>
      <c r="Q242" s="53"/>
      <c r="R242" s="54"/>
      <c r="S242" s="55"/>
    </row>
    <row r="243" spans="1:20" s="28" customFormat="1">
      <c r="A243" s="72"/>
      <c r="B243" s="24"/>
      <c r="C243" s="24"/>
      <c r="D243" s="24"/>
      <c r="E243" s="36"/>
      <c r="F243" s="166"/>
      <c r="G243" s="111"/>
      <c r="H243" s="112"/>
      <c r="I243" s="112"/>
      <c r="J243" s="113"/>
      <c r="K243" s="172"/>
      <c r="L243" s="172"/>
      <c r="M243" s="172"/>
      <c r="N243" s="166"/>
      <c r="O243" s="99"/>
      <c r="Q243" s="53"/>
      <c r="R243" s="54"/>
      <c r="S243" s="55"/>
    </row>
    <row r="244" spans="1:20" s="28" customFormat="1">
      <c r="A244" s="72"/>
      <c r="B244" s="24"/>
      <c r="C244" s="24"/>
      <c r="D244" s="24"/>
      <c r="E244" s="36"/>
      <c r="F244" s="166"/>
      <c r="G244" s="111"/>
      <c r="H244" s="112"/>
      <c r="I244" s="112"/>
      <c r="J244" s="113"/>
      <c r="K244" s="112"/>
      <c r="L244" s="112"/>
      <c r="M244" s="114"/>
      <c r="N244" s="113"/>
      <c r="O244" s="99"/>
      <c r="Q244" s="53"/>
      <c r="R244" s="54"/>
      <c r="S244" s="55"/>
    </row>
    <row r="245" spans="1:20" s="28" customFormat="1">
      <c r="A245" s="72"/>
      <c r="B245" s="24"/>
      <c r="C245" s="24"/>
      <c r="D245" s="24"/>
      <c r="E245" s="36"/>
      <c r="F245" s="166"/>
      <c r="G245" s="111"/>
      <c r="H245" s="112"/>
      <c r="I245" s="112"/>
      <c r="J245" s="113"/>
      <c r="K245" s="112"/>
      <c r="L245" s="112"/>
      <c r="M245" s="114"/>
      <c r="N245" s="113"/>
      <c r="O245" s="99"/>
      <c r="Q245" s="53"/>
      <c r="R245" s="54"/>
      <c r="S245" s="55"/>
    </row>
    <row r="246" spans="1:20" s="28" customFormat="1">
      <c r="A246" s="72"/>
      <c r="B246" s="24"/>
      <c r="C246" s="24"/>
      <c r="D246" s="24"/>
      <c r="E246" s="36"/>
      <c r="F246" s="166"/>
      <c r="G246" s="111"/>
      <c r="H246" s="112"/>
      <c r="I246" s="112"/>
      <c r="J246" s="113"/>
      <c r="K246" s="112"/>
      <c r="L246" s="112"/>
      <c r="M246" s="114"/>
      <c r="N246" s="113"/>
      <c r="O246" s="99"/>
      <c r="Q246" s="53"/>
      <c r="R246" s="54"/>
      <c r="S246" s="55"/>
    </row>
    <row r="247" spans="1:20" s="28" customFormat="1">
      <c r="A247" s="72"/>
      <c r="B247" s="24"/>
      <c r="C247" s="123"/>
      <c r="D247" s="161"/>
      <c r="E247" s="145"/>
      <c r="F247" s="166"/>
      <c r="G247" s="111"/>
      <c r="H247" s="112"/>
      <c r="I247" s="112"/>
      <c r="J247" s="113"/>
      <c r="K247" s="112"/>
      <c r="L247" s="112"/>
      <c r="M247" s="114"/>
      <c r="N247" s="113"/>
      <c r="O247" s="99"/>
      <c r="Q247" s="53"/>
      <c r="R247" s="54"/>
      <c r="S247" s="55"/>
    </row>
    <row r="248" spans="1:20" s="28" customFormat="1" ht="19.5">
      <c r="A248" s="72"/>
      <c r="B248" s="191"/>
      <c r="C248" s="24"/>
      <c r="D248" s="161"/>
      <c r="E248" s="162"/>
      <c r="F248" s="163"/>
      <c r="G248" s="161"/>
      <c r="H248" s="165"/>
      <c r="I248" s="165"/>
      <c r="J248" s="166"/>
      <c r="K248" s="112"/>
      <c r="L248" s="112"/>
      <c r="M248" s="114"/>
      <c r="N248" s="113"/>
      <c r="O248" s="99"/>
      <c r="Q248" s="53"/>
      <c r="R248" s="54"/>
      <c r="S248" s="55"/>
    </row>
    <row r="249" spans="1:20" s="28" customFormat="1">
      <c r="A249" s="72"/>
      <c r="B249" s="73"/>
      <c r="C249" s="123"/>
      <c r="D249" s="161"/>
      <c r="E249" s="145"/>
      <c r="F249" s="166"/>
      <c r="G249" s="111"/>
      <c r="H249" s="112"/>
      <c r="I249" s="112"/>
      <c r="J249" s="113"/>
      <c r="K249" s="143"/>
      <c r="L249" s="143"/>
      <c r="M249" s="143"/>
      <c r="N249" s="143"/>
      <c r="O249" s="99"/>
      <c r="Q249" s="53"/>
      <c r="R249" s="54"/>
      <c r="S249" s="55"/>
    </row>
    <row r="250" spans="1:20" s="31" customFormat="1">
      <c r="A250" s="72"/>
      <c r="B250" s="73"/>
      <c r="C250" s="24"/>
      <c r="D250" s="168"/>
      <c r="E250" s="145"/>
      <c r="F250" s="166"/>
      <c r="G250" s="147"/>
      <c r="H250" s="112"/>
      <c r="I250" s="112"/>
      <c r="J250" s="113"/>
      <c r="K250" s="179"/>
      <c r="L250" s="179"/>
      <c r="M250" s="179"/>
      <c r="N250" s="180"/>
      <c r="O250" s="99"/>
      <c r="P250" s="28"/>
      <c r="T250" s="28"/>
    </row>
    <row r="251" spans="1:20" s="28" customFormat="1">
      <c r="A251" s="72"/>
      <c r="B251" s="73"/>
      <c r="C251" s="24"/>
      <c r="D251" s="169"/>
      <c r="E251" s="110"/>
      <c r="F251" s="166"/>
      <c r="G251" s="111"/>
      <c r="H251" s="112"/>
      <c r="I251" s="112"/>
      <c r="J251" s="113"/>
      <c r="K251" s="112"/>
      <c r="L251" s="112"/>
      <c r="M251" s="114"/>
      <c r="N251" s="113"/>
      <c r="O251" s="99"/>
      <c r="Q251" s="53"/>
      <c r="R251" s="54"/>
      <c r="S251" s="55"/>
    </row>
    <row r="252" spans="1:20" s="28" customFormat="1">
      <c r="A252" s="72"/>
      <c r="B252" s="73"/>
      <c r="C252" s="24"/>
      <c r="D252" s="161"/>
      <c r="E252" s="145"/>
      <c r="F252" s="166"/>
      <c r="G252" s="111"/>
      <c r="H252" s="112"/>
      <c r="I252" s="112"/>
      <c r="J252" s="113"/>
      <c r="K252" s="112"/>
      <c r="L252" s="112"/>
      <c r="M252" s="114"/>
      <c r="N252" s="113"/>
      <c r="O252" s="99"/>
      <c r="Q252" s="53"/>
      <c r="R252" s="54"/>
      <c r="S252" s="55"/>
    </row>
    <row r="253" spans="1:20" s="31" customFormat="1">
      <c r="A253" s="72"/>
      <c r="B253" s="73"/>
      <c r="C253" s="24"/>
      <c r="D253" s="161"/>
      <c r="E253" s="110"/>
      <c r="F253" s="170"/>
      <c r="G253" s="111"/>
      <c r="H253" s="112"/>
      <c r="I253" s="112"/>
      <c r="J253" s="113"/>
      <c r="K253" s="112"/>
      <c r="L253" s="112"/>
      <c r="M253" s="112"/>
      <c r="N253" s="113"/>
      <c r="O253" s="99"/>
      <c r="P253" s="28"/>
      <c r="R253" s="54"/>
      <c r="S253" s="55"/>
      <c r="T253" s="28"/>
    </row>
    <row r="254" spans="1:20" s="28" customFormat="1">
      <c r="A254" s="72"/>
      <c r="B254" s="73"/>
      <c r="C254" s="24"/>
      <c r="D254" s="161"/>
      <c r="E254" s="110"/>
      <c r="F254" s="170"/>
      <c r="G254" s="111"/>
      <c r="H254" s="112"/>
      <c r="I254" s="112"/>
      <c r="J254" s="113"/>
      <c r="K254" s="112"/>
      <c r="L254" s="112"/>
      <c r="M254" s="112"/>
      <c r="N254" s="113"/>
      <c r="O254" s="99"/>
      <c r="Q254" s="53"/>
      <c r="R254" s="54"/>
      <c r="S254" s="55"/>
    </row>
    <row r="255" spans="1:20" s="28" customFormat="1">
      <c r="A255" s="72"/>
      <c r="B255" s="73"/>
      <c r="C255" s="147"/>
      <c r="D255" s="147"/>
      <c r="E255" s="110"/>
      <c r="F255" s="170"/>
      <c r="G255" s="111"/>
      <c r="H255" s="112"/>
      <c r="I255" s="112"/>
      <c r="J255" s="113"/>
      <c r="K255" s="192"/>
      <c r="L255" s="192"/>
      <c r="M255" s="192"/>
      <c r="N255" s="193"/>
      <c r="O255" s="99"/>
      <c r="Q255" s="53"/>
      <c r="R255" s="54"/>
      <c r="S255" s="55"/>
    </row>
    <row r="256" spans="1:20" s="28" customFormat="1" ht="13.5" customHeight="1">
      <c r="A256" s="72"/>
      <c r="B256" s="73"/>
      <c r="C256" s="123"/>
      <c r="D256" s="161"/>
      <c r="E256" s="145"/>
      <c r="F256" s="166"/>
      <c r="G256" s="111"/>
      <c r="H256" s="112"/>
      <c r="I256" s="112"/>
      <c r="J256" s="113"/>
      <c r="K256" s="112"/>
      <c r="L256" s="112"/>
      <c r="M256" s="114"/>
      <c r="N256" s="113"/>
      <c r="O256" s="99"/>
      <c r="R256" s="54"/>
      <c r="S256" s="55"/>
    </row>
    <row r="257" spans="1:19" s="28" customFormat="1">
      <c r="A257" s="72"/>
      <c r="B257" s="73"/>
      <c r="C257" s="24"/>
      <c r="D257" s="161"/>
      <c r="E257" s="110"/>
      <c r="F257" s="170"/>
      <c r="G257" s="111"/>
      <c r="H257" s="112"/>
      <c r="I257" s="112"/>
      <c r="J257" s="113"/>
      <c r="K257" s="112"/>
      <c r="L257" s="112"/>
      <c r="M257" s="114"/>
      <c r="N257" s="113"/>
      <c r="O257" s="99"/>
      <c r="R257" s="54"/>
      <c r="S257" s="55"/>
    </row>
    <row r="258" spans="1:19" s="31" customFormat="1">
      <c r="A258" s="72"/>
      <c r="B258" s="73"/>
      <c r="C258" s="24"/>
      <c r="D258" s="161"/>
      <c r="E258" s="110"/>
      <c r="F258" s="170"/>
      <c r="G258" s="111"/>
      <c r="H258" s="112"/>
      <c r="I258" s="112"/>
      <c r="J258" s="113"/>
      <c r="K258" s="112"/>
      <c r="L258" s="112"/>
      <c r="M258" s="114"/>
      <c r="N258" s="113"/>
      <c r="O258" s="99"/>
      <c r="P258" s="28"/>
      <c r="R258" s="54"/>
      <c r="S258" s="55"/>
    </row>
    <row r="259" spans="1:19" s="31" customFormat="1">
      <c r="A259" s="72"/>
      <c r="B259" s="73"/>
      <c r="C259" s="24"/>
      <c r="D259" s="161"/>
      <c r="E259" s="110"/>
      <c r="F259" s="170"/>
      <c r="G259" s="111"/>
      <c r="H259" s="112"/>
      <c r="I259" s="112"/>
      <c r="J259" s="113"/>
      <c r="K259" s="172"/>
      <c r="L259" s="172"/>
      <c r="M259" s="172"/>
      <c r="N259" s="166"/>
      <c r="O259" s="99"/>
      <c r="P259" s="28"/>
      <c r="Q259" s="53"/>
      <c r="R259" s="54"/>
      <c r="S259" s="55"/>
    </row>
    <row r="260" spans="1:19" s="36" customFormat="1">
      <c r="A260" s="72"/>
      <c r="B260" s="73"/>
      <c r="C260" s="24"/>
      <c r="D260" s="161"/>
      <c r="E260" s="145"/>
      <c r="F260" s="166"/>
      <c r="G260" s="111"/>
      <c r="H260" s="112"/>
      <c r="I260" s="112"/>
      <c r="J260" s="113"/>
      <c r="K260" s="112"/>
      <c r="L260" s="112"/>
      <c r="M260" s="114"/>
      <c r="N260" s="113"/>
      <c r="O260" s="99"/>
      <c r="Q260" s="53"/>
      <c r="R260" s="54"/>
    </row>
    <row r="261" spans="1:19" s="36" customFormat="1">
      <c r="A261" s="72"/>
      <c r="B261" s="73"/>
      <c r="C261" s="24"/>
      <c r="D261" s="161"/>
      <c r="E261" s="110"/>
      <c r="F261" s="170"/>
      <c r="G261" s="111"/>
      <c r="H261" s="112"/>
      <c r="I261" s="112"/>
      <c r="J261" s="113"/>
      <c r="K261" s="112"/>
      <c r="L261" s="112"/>
      <c r="M261" s="114"/>
      <c r="N261" s="113"/>
      <c r="O261" s="99"/>
      <c r="Q261" s="53"/>
      <c r="R261" s="54"/>
      <c r="S261" s="56"/>
    </row>
    <row r="262" spans="1:19" s="31" customFormat="1">
      <c r="A262" s="72"/>
      <c r="B262" s="73"/>
      <c r="C262" s="24"/>
      <c r="D262" s="161"/>
      <c r="E262" s="110"/>
      <c r="F262" s="170"/>
      <c r="G262" s="111"/>
      <c r="H262" s="112"/>
      <c r="I262" s="112"/>
      <c r="J262" s="113"/>
      <c r="K262" s="112"/>
      <c r="L262" s="112"/>
      <c r="M262" s="114"/>
      <c r="N262" s="113"/>
      <c r="O262" s="99"/>
      <c r="P262" s="28"/>
      <c r="Q262" s="53"/>
      <c r="R262" s="54"/>
      <c r="S262" s="57"/>
    </row>
    <row r="263" spans="1:19" s="28" customFormat="1" ht="19.5">
      <c r="A263" s="72"/>
      <c r="B263" s="100"/>
      <c r="C263" s="123"/>
      <c r="D263" s="161"/>
      <c r="E263" s="162"/>
      <c r="F263" s="163"/>
      <c r="G263" s="161"/>
      <c r="H263" s="165"/>
      <c r="I263" s="165"/>
      <c r="J263" s="166"/>
      <c r="K263" s="112"/>
      <c r="L263" s="112"/>
      <c r="M263" s="114"/>
      <c r="N263" s="113"/>
      <c r="O263" s="99"/>
      <c r="Q263" s="53"/>
      <c r="R263" s="54"/>
      <c r="S263" s="56"/>
    </row>
    <row r="264" spans="1:19" s="28" customFormat="1">
      <c r="A264" s="72"/>
      <c r="B264" s="73"/>
      <c r="C264" s="123"/>
      <c r="D264" s="161"/>
      <c r="E264" s="145"/>
      <c r="F264" s="166"/>
      <c r="G264" s="111"/>
      <c r="H264" s="112"/>
      <c r="I264" s="112"/>
      <c r="J264" s="113"/>
      <c r="K264" s="112"/>
      <c r="L264" s="112"/>
      <c r="M264" s="114"/>
      <c r="N264" s="113"/>
      <c r="O264" s="99"/>
      <c r="Q264" s="53"/>
      <c r="R264" s="54"/>
      <c r="S264" s="56"/>
    </row>
    <row r="265" spans="1:19" s="28" customFormat="1">
      <c r="A265" s="72"/>
      <c r="B265" s="73"/>
      <c r="C265" s="123"/>
      <c r="D265" s="161"/>
      <c r="E265" s="145"/>
      <c r="F265" s="166"/>
      <c r="G265" s="111"/>
      <c r="H265" s="112"/>
      <c r="I265" s="112"/>
      <c r="J265" s="113"/>
      <c r="K265" s="192"/>
      <c r="L265" s="192"/>
      <c r="M265" s="192"/>
      <c r="N265" s="193"/>
      <c r="O265" s="99"/>
      <c r="Q265" s="53"/>
      <c r="R265" s="54"/>
      <c r="S265" s="56"/>
    </row>
    <row r="266" spans="1:19" s="28" customFormat="1">
      <c r="A266" s="72"/>
      <c r="B266" s="73"/>
      <c r="C266" s="24"/>
      <c r="D266" s="24"/>
      <c r="E266" s="36"/>
      <c r="F266" s="166"/>
      <c r="G266" s="111"/>
      <c r="H266" s="112"/>
      <c r="I266" s="112"/>
      <c r="J266" s="113"/>
      <c r="K266" s="112"/>
      <c r="L266" s="112"/>
      <c r="M266" s="114"/>
      <c r="N266" s="113"/>
      <c r="O266" s="99"/>
      <c r="Q266" s="53"/>
      <c r="R266" s="54"/>
      <c r="S266" s="56"/>
    </row>
    <row r="267" spans="1:19" s="28" customFormat="1">
      <c r="A267" s="72"/>
      <c r="B267" s="73"/>
      <c r="C267" s="123"/>
      <c r="D267" s="161"/>
      <c r="E267" s="185"/>
      <c r="F267" s="186"/>
      <c r="G267" s="111"/>
      <c r="H267" s="112"/>
      <c r="I267" s="112"/>
      <c r="J267" s="113"/>
      <c r="K267" s="112"/>
      <c r="L267" s="112"/>
      <c r="M267" s="112"/>
      <c r="N267" s="113"/>
      <c r="O267" s="99"/>
      <c r="Q267" s="53"/>
      <c r="R267" s="54"/>
      <c r="S267" s="58"/>
    </row>
    <row r="268" spans="1:19" s="31" customFormat="1">
      <c r="A268" s="72"/>
      <c r="B268" s="100"/>
      <c r="C268" s="24"/>
      <c r="D268" s="24"/>
      <c r="E268" s="171"/>
      <c r="F268" s="166"/>
      <c r="G268" s="137"/>
      <c r="H268" s="165"/>
      <c r="I268" s="165"/>
      <c r="J268" s="166"/>
      <c r="K268" s="112"/>
      <c r="L268" s="112"/>
      <c r="M268" s="112"/>
      <c r="N268" s="113"/>
      <c r="O268" s="99"/>
      <c r="P268" s="28"/>
      <c r="Q268" s="53"/>
      <c r="R268" s="54"/>
      <c r="S268" s="59"/>
    </row>
    <row r="269" spans="1:19" s="36" customFormat="1">
      <c r="A269" s="72"/>
      <c r="B269" s="73"/>
      <c r="C269" s="24"/>
      <c r="D269" s="24"/>
      <c r="F269" s="166"/>
      <c r="G269" s="111"/>
      <c r="H269" s="112"/>
      <c r="I269" s="112"/>
      <c r="J269" s="113"/>
      <c r="K269" s="112"/>
      <c r="L269" s="112"/>
      <c r="M269" s="114"/>
      <c r="N269" s="113"/>
      <c r="O269" s="99"/>
      <c r="Q269" s="53"/>
      <c r="R269" s="54"/>
      <c r="S269" s="58"/>
    </row>
    <row r="270" spans="1:19" s="36" customFormat="1">
      <c r="A270" s="72"/>
      <c r="B270" s="73"/>
      <c r="C270" s="24"/>
      <c r="D270" s="24"/>
      <c r="F270" s="166"/>
      <c r="G270" s="111"/>
      <c r="H270" s="112"/>
      <c r="I270" s="112"/>
      <c r="J270" s="113"/>
      <c r="K270" s="192"/>
      <c r="L270" s="192"/>
      <c r="M270" s="192"/>
      <c r="N270" s="193"/>
      <c r="O270" s="99"/>
      <c r="Q270" s="53"/>
      <c r="R270" s="54"/>
      <c r="S270" s="60"/>
    </row>
    <row r="271" spans="1:19" s="36" customFormat="1">
      <c r="A271" s="72"/>
      <c r="B271" s="73"/>
      <c r="C271" s="24"/>
      <c r="D271" s="24"/>
      <c r="F271" s="166"/>
      <c r="G271" s="111"/>
      <c r="H271" s="112"/>
      <c r="I271" s="112"/>
      <c r="J271" s="113"/>
      <c r="K271" s="112"/>
      <c r="L271" s="112"/>
      <c r="M271" s="114"/>
      <c r="N271" s="113"/>
      <c r="O271" s="99"/>
      <c r="Q271" s="53"/>
      <c r="R271" s="54"/>
      <c r="S271" s="58"/>
    </row>
    <row r="272" spans="1:19" s="36" customFormat="1">
      <c r="A272" s="72"/>
      <c r="B272" s="73"/>
      <c r="C272" s="24"/>
      <c r="D272" s="24"/>
      <c r="F272" s="166"/>
      <c r="G272" s="111"/>
      <c r="H272" s="112"/>
      <c r="I272" s="112"/>
      <c r="J272" s="113"/>
      <c r="K272" s="112"/>
      <c r="L272" s="112"/>
      <c r="M272" s="114"/>
      <c r="N272" s="113"/>
      <c r="O272" s="99"/>
      <c r="Q272" s="53"/>
      <c r="R272" s="54"/>
      <c r="S272" s="58"/>
    </row>
    <row r="273" spans="1:19" s="31" customFormat="1">
      <c r="A273" s="72"/>
      <c r="B273" s="73"/>
      <c r="C273" s="24"/>
      <c r="D273" s="24"/>
      <c r="E273" s="36"/>
      <c r="F273" s="166"/>
      <c r="G273" s="111"/>
      <c r="H273" s="112"/>
      <c r="I273" s="112"/>
      <c r="J273" s="113"/>
      <c r="K273" s="112"/>
      <c r="L273" s="112"/>
      <c r="M273" s="114"/>
      <c r="N273" s="113"/>
      <c r="O273" s="99"/>
      <c r="P273" s="28"/>
      <c r="Q273" s="53"/>
      <c r="R273" s="54"/>
      <c r="S273" s="59"/>
    </row>
    <row r="274" spans="1:19" s="36" customFormat="1">
      <c r="A274" s="72"/>
      <c r="B274" s="108"/>
      <c r="C274" s="143"/>
      <c r="D274" s="143"/>
      <c r="E274" s="3"/>
      <c r="F274" s="143"/>
      <c r="G274" s="143"/>
      <c r="H274" s="143"/>
      <c r="I274" s="143"/>
      <c r="J274" s="143"/>
      <c r="K274" s="112"/>
      <c r="L274" s="112"/>
      <c r="M274" s="114"/>
      <c r="N274" s="113"/>
      <c r="O274" s="99"/>
      <c r="Q274" s="53"/>
      <c r="R274" s="54"/>
      <c r="S274" s="60"/>
    </row>
    <row r="275" spans="1:19" s="36" customFormat="1" ht="19.5">
      <c r="A275" s="72"/>
      <c r="B275" s="100"/>
      <c r="C275" s="123"/>
      <c r="D275" s="161"/>
      <c r="E275" s="162"/>
      <c r="F275" s="177"/>
      <c r="G275" s="178"/>
      <c r="H275" s="178"/>
      <c r="I275" s="178"/>
      <c r="J275" s="179"/>
      <c r="K275" s="172"/>
      <c r="L275" s="172"/>
      <c r="M275" s="172"/>
      <c r="N275" s="166"/>
      <c r="O275" s="99"/>
      <c r="Q275" s="53"/>
      <c r="R275" s="54"/>
      <c r="S275" s="56"/>
    </row>
    <row r="276" spans="1:19" s="36" customFormat="1">
      <c r="A276" s="72"/>
      <c r="B276" s="73"/>
      <c r="C276" s="51"/>
      <c r="D276" s="161"/>
      <c r="E276" s="167"/>
      <c r="F276" s="166"/>
      <c r="G276" s="111"/>
      <c r="H276" s="112"/>
      <c r="I276" s="112"/>
      <c r="J276" s="113"/>
      <c r="K276" s="112"/>
      <c r="L276" s="112"/>
      <c r="M276" s="114"/>
      <c r="N276" s="113"/>
      <c r="O276" s="99"/>
      <c r="Q276" s="53"/>
      <c r="R276" s="54"/>
      <c r="S276" s="58"/>
    </row>
    <row r="277" spans="1:19" s="36" customFormat="1">
      <c r="A277" s="72"/>
      <c r="B277" s="73"/>
      <c r="C277" s="51"/>
      <c r="D277" s="161"/>
      <c r="E277" s="167"/>
      <c r="F277" s="166"/>
      <c r="G277" s="111"/>
      <c r="H277" s="112"/>
      <c r="I277" s="112"/>
      <c r="J277" s="113"/>
      <c r="K277" s="112"/>
      <c r="L277" s="112"/>
      <c r="M277" s="114"/>
      <c r="N277" s="113"/>
      <c r="O277" s="99"/>
      <c r="Q277" s="53"/>
      <c r="R277" s="54"/>
      <c r="S277" s="61"/>
    </row>
    <row r="278" spans="1:19" s="36" customFormat="1">
      <c r="A278" s="72"/>
      <c r="B278" s="73"/>
      <c r="C278" s="123"/>
      <c r="D278" s="161"/>
      <c r="E278" s="145"/>
      <c r="F278" s="166"/>
      <c r="G278" s="147"/>
      <c r="H278" s="112"/>
      <c r="I278" s="112"/>
      <c r="J278" s="113"/>
      <c r="K278" s="112"/>
      <c r="L278" s="112"/>
      <c r="M278" s="114"/>
      <c r="N278" s="113"/>
      <c r="O278" s="99"/>
      <c r="Q278" s="53"/>
      <c r="R278" s="54"/>
      <c r="S278" s="62"/>
    </row>
    <row r="279" spans="1:19" s="36" customFormat="1">
      <c r="A279" s="72"/>
      <c r="B279" s="73"/>
      <c r="C279" s="123"/>
      <c r="D279" s="161"/>
      <c r="E279" s="145"/>
      <c r="F279" s="166"/>
      <c r="G279" s="147"/>
      <c r="H279" s="112"/>
      <c r="I279" s="112"/>
      <c r="J279" s="113"/>
      <c r="K279" s="112"/>
      <c r="L279" s="112"/>
      <c r="M279" s="114"/>
      <c r="N279" s="113"/>
      <c r="O279" s="99"/>
      <c r="Q279" s="53"/>
      <c r="R279" s="54"/>
      <c r="S279" s="62"/>
    </row>
    <row r="280" spans="1:19" s="36" customFormat="1" ht="19.5">
      <c r="A280" s="72"/>
      <c r="B280" s="100"/>
      <c r="C280" s="123"/>
      <c r="D280" s="161"/>
      <c r="E280" s="162"/>
      <c r="F280" s="166"/>
      <c r="G280" s="161"/>
      <c r="H280" s="166"/>
      <c r="I280" s="166"/>
      <c r="J280" s="192"/>
      <c r="K280" s="112"/>
      <c r="L280" s="112"/>
      <c r="M280" s="114"/>
      <c r="N280" s="113"/>
      <c r="O280" s="99"/>
      <c r="Q280" s="53"/>
      <c r="R280" s="54"/>
      <c r="S280" s="56"/>
    </row>
    <row r="281" spans="1:19" s="28" customFormat="1">
      <c r="A281" s="72"/>
      <c r="B281" s="73"/>
      <c r="C281" s="123"/>
      <c r="D281" s="161"/>
      <c r="E281" s="145"/>
      <c r="F281" s="166"/>
      <c r="G281" s="111"/>
      <c r="H281" s="112"/>
      <c r="I281" s="112"/>
      <c r="J281" s="113"/>
      <c r="K281" s="172"/>
      <c r="L281" s="172"/>
      <c r="M281" s="172"/>
      <c r="N281" s="166"/>
      <c r="O281" s="99"/>
      <c r="Q281" s="53"/>
      <c r="R281" s="54"/>
      <c r="S281" s="58"/>
    </row>
    <row r="282" spans="1:19" s="28" customFormat="1">
      <c r="A282" s="72"/>
      <c r="B282" s="73"/>
      <c r="C282" s="24"/>
      <c r="D282" s="24"/>
      <c r="E282" s="36"/>
      <c r="F282" s="166"/>
      <c r="G282" s="111"/>
      <c r="H282" s="112"/>
      <c r="I282" s="112"/>
      <c r="J282" s="113"/>
      <c r="K282" s="112"/>
      <c r="L282" s="112"/>
      <c r="M282" s="114"/>
      <c r="N282" s="113"/>
      <c r="O282" s="99"/>
      <c r="Q282" s="53"/>
      <c r="R282" s="54"/>
      <c r="S282" s="61"/>
    </row>
    <row r="283" spans="1:19" s="36" customFormat="1">
      <c r="A283" s="72"/>
      <c r="B283" s="73"/>
      <c r="C283" s="123"/>
      <c r="D283" s="161"/>
      <c r="E283" s="185"/>
      <c r="F283" s="186"/>
      <c r="G283" s="111"/>
      <c r="H283" s="112"/>
      <c r="I283" s="112"/>
      <c r="J283" s="113"/>
      <c r="K283" s="112"/>
      <c r="L283" s="112"/>
      <c r="M283" s="112"/>
      <c r="N283" s="113"/>
      <c r="O283" s="99"/>
      <c r="Q283" s="53"/>
      <c r="R283" s="54"/>
      <c r="S283" s="62"/>
    </row>
    <row r="284" spans="1:19" s="36" customFormat="1">
      <c r="A284" s="72"/>
      <c r="B284" s="100"/>
      <c r="C284" s="24"/>
      <c r="D284" s="24"/>
      <c r="E284" s="171"/>
      <c r="F284" s="166"/>
      <c r="G284" s="137"/>
      <c r="H284" s="165"/>
      <c r="I284" s="165"/>
      <c r="J284" s="166"/>
      <c r="K284" s="112"/>
      <c r="L284" s="112"/>
      <c r="M284" s="114"/>
      <c r="N284" s="113"/>
      <c r="O284" s="99"/>
      <c r="Q284" s="53"/>
      <c r="R284" s="54"/>
      <c r="S284" s="62"/>
    </row>
    <row r="285" spans="1:19" s="36" customFormat="1">
      <c r="A285" s="72"/>
      <c r="B285" s="24"/>
      <c r="C285" s="24"/>
      <c r="D285" s="24"/>
      <c r="F285" s="166"/>
      <c r="G285" s="111"/>
      <c r="H285" s="112"/>
      <c r="I285" s="112"/>
      <c r="J285" s="113"/>
      <c r="K285" s="112"/>
      <c r="L285" s="112"/>
      <c r="M285" s="114"/>
      <c r="N285" s="113"/>
      <c r="O285" s="99"/>
      <c r="Q285" s="53"/>
      <c r="R285" s="54"/>
      <c r="S285" s="56"/>
    </row>
    <row r="286" spans="1:19" s="36" customFormat="1">
      <c r="A286" s="72"/>
      <c r="B286" s="24"/>
      <c r="C286" s="24"/>
      <c r="D286" s="24"/>
      <c r="F286" s="166"/>
      <c r="G286" s="111"/>
      <c r="H286" s="112"/>
      <c r="I286" s="112"/>
      <c r="J286" s="113"/>
      <c r="K286" s="112"/>
      <c r="L286" s="112"/>
      <c r="M286" s="114"/>
      <c r="N286" s="113"/>
      <c r="O286" s="99"/>
      <c r="Q286" s="53"/>
      <c r="R286" s="54"/>
      <c r="S286" s="58"/>
    </row>
    <row r="287" spans="1:19" s="36" customFormat="1">
      <c r="A287" s="72"/>
      <c r="B287" s="24"/>
      <c r="C287" s="24"/>
      <c r="D287" s="24"/>
      <c r="F287" s="166"/>
      <c r="G287" s="111"/>
      <c r="H287" s="112"/>
      <c r="I287" s="112"/>
      <c r="J287" s="113"/>
      <c r="K287" s="112"/>
      <c r="L287" s="112"/>
      <c r="M287" s="114"/>
      <c r="N287" s="113"/>
      <c r="O287" s="99"/>
      <c r="Q287" s="53"/>
      <c r="R287" s="54"/>
      <c r="S287" s="61"/>
    </row>
    <row r="288" spans="1:19" s="36" customFormat="1">
      <c r="A288" s="72"/>
      <c r="B288" s="24"/>
      <c r="C288" s="24"/>
      <c r="D288" s="24"/>
      <c r="F288" s="166"/>
      <c r="G288" s="111"/>
      <c r="H288" s="112"/>
      <c r="I288" s="112"/>
      <c r="J288" s="113"/>
      <c r="K288" s="112"/>
      <c r="L288" s="112"/>
      <c r="M288" s="114"/>
      <c r="N288" s="113"/>
      <c r="O288" s="99"/>
      <c r="Q288" s="53"/>
      <c r="R288" s="54"/>
      <c r="S288" s="62"/>
    </row>
    <row r="289" spans="1:22" s="36" customFormat="1">
      <c r="A289" s="72"/>
      <c r="B289" s="24"/>
      <c r="C289" s="24"/>
      <c r="D289" s="24"/>
      <c r="F289" s="166"/>
      <c r="G289" s="111"/>
      <c r="H289" s="112"/>
      <c r="I289" s="112"/>
      <c r="J289" s="113"/>
      <c r="K289" s="112"/>
      <c r="L289" s="112"/>
      <c r="M289" s="114"/>
      <c r="N289" s="113"/>
      <c r="O289" s="99"/>
      <c r="Q289" s="53"/>
      <c r="R289" s="54"/>
      <c r="S289" s="62"/>
    </row>
    <row r="290" spans="1:22" s="36" customFormat="1" ht="19.5">
      <c r="A290" s="72"/>
      <c r="B290" s="100"/>
      <c r="C290" s="123"/>
      <c r="D290" s="161"/>
      <c r="E290" s="162"/>
      <c r="F290" s="177"/>
      <c r="G290" s="178"/>
      <c r="H290" s="166"/>
      <c r="I290" s="166"/>
      <c r="J290" s="192"/>
      <c r="K290" s="172"/>
      <c r="L290" s="172"/>
      <c r="M290" s="172"/>
      <c r="N290" s="166"/>
      <c r="O290" s="99"/>
      <c r="Q290" s="53"/>
      <c r="R290" s="54"/>
      <c r="S290" s="56"/>
    </row>
    <row r="291" spans="1:22" s="31" customFormat="1">
      <c r="A291" s="72"/>
      <c r="B291" s="73"/>
      <c r="C291" s="51"/>
      <c r="D291" s="161"/>
      <c r="E291" s="167"/>
      <c r="F291" s="166"/>
      <c r="G291" s="111"/>
      <c r="H291" s="112"/>
      <c r="I291" s="112"/>
      <c r="J291" s="113"/>
      <c r="K291" s="112"/>
      <c r="L291" s="112"/>
      <c r="M291" s="114"/>
      <c r="N291" s="113"/>
      <c r="O291" s="99"/>
      <c r="P291" s="36"/>
      <c r="Q291" s="53"/>
      <c r="R291" s="54"/>
      <c r="S291" s="63"/>
      <c r="T291" s="37"/>
      <c r="U291" s="37"/>
      <c r="V291" s="37"/>
    </row>
    <row r="292" spans="1:22" s="36" customFormat="1">
      <c r="A292" s="72"/>
      <c r="B292" s="73"/>
      <c r="C292" s="123"/>
      <c r="D292" s="161"/>
      <c r="E292" s="145"/>
      <c r="F292" s="166"/>
      <c r="G292" s="147"/>
      <c r="H292" s="112"/>
      <c r="I292" s="112"/>
      <c r="J292" s="113"/>
      <c r="K292" s="112"/>
      <c r="L292" s="112"/>
      <c r="M292" s="114"/>
      <c r="N292" s="113"/>
      <c r="O292" s="99"/>
      <c r="Q292" s="53"/>
      <c r="R292" s="54"/>
      <c r="S292" s="58"/>
    </row>
    <row r="293" spans="1:22" s="36" customFormat="1">
      <c r="A293" s="72"/>
      <c r="B293" s="73"/>
      <c r="C293" s="123"/>
      <c r="D293" s="161"/>
      <c r="E293" s="145"/>
      <c r="F293" s="166"/>
      <c r="G293" s="147"/>
      <c r="H293" s="112"/>
      <c r="I293" s="112"/>
      <c r="J293" s="113"/>
      <c r="K293" s="112"/>
      <c r="L293" s="112"/>
      <c r="M293" s="114"/>
      <c r="N293" s="113"/>
      <c r="O293" s="99"/>
      <c r="Q293" s="53"/>
      <c r="R293" s="54"/>
      <c r="S293" s="58"/>
    </row>
    <row r="294" spans="1:22" s="28" customFormat="1">
      <c r="A294" s="72"/>
      <c r="B294" s="73"/>
      <c r="C294" s="123"/>
      <c r="D294" s="161"/>
      <c r="E294" s="145"/>
      <c r="F294" s="166"/>
      <c r="G294" s="111"/>
      <c r="H294" s="112"/>
      <c r="I294" s="112"/>
      <c r="J294" s="113"/>
      <c r="K294" s="112"/>
      <c r="L294" s="112"/>
      <c r="M294" s="114"/>
      <c r="N294" s="113"/>
      <c r="O294" s="99"/>
      <c r="Q294" s="53"/>
      <c r="R294" s="54"/>
      <c r="S294" s="56"/>
    </row>
    <row r="295" spans="1:22" s="28" customFormat="1" ht="19.5">
      <c r="A295" s="72"/>
      <c r="B295" s="100"/>
      <c r="C295" s="123"/>
      <c r="D295" s="161"/>
      <c r="E295" s="162"/>
      <c r="F295" s="166"/>
      <c r="G295" s="73"/>
      <c r="H295" s="166"/>
      <c r="I295" s="166"/>
      <c r="J295" s="192"/>
      <c r="K295" s="172"/>
      <c r="L295" s="172"/>
      <c r="M295" s="172"/>
      <c r="N295" s="166"/>
      <c r="O295" s="99"/>
      <c r="Q295" s="53"/>
      <c r="R295" s="54"/>
      <c r="S295" s="56"/>
    </row>
    <row r="296" spans="1:22" s="31" customFormat="1">
      <c r="A296" s="72"/>
      <c r="B296" s="73"/>
      <c r="C296" s="123"/>
      <c r="D296" s="161"/>
      <c r="E296" s="145"/>
      <c r="F296" s="166"/>
      <c r="G296" s="111"/>
      <c r="H296" s="112"/>
      <c r="I296" s="112"/>
      <c r="J296" s="113"/>
      <c r="K296" s="112"/>
      <c r="L296" s="112"/>
      <c r="M296" s="114"/>
      <c r="N296" s="113"/>
      <c r="O296" s="99"/>
      <c r="P296" s="28"/>
      <c r="Q296" s="53"/>
      <c r="R296" s="54"/>
      <c r="S296" s="63"/>
    </row>
    <row r="297" spans="1:22" s="28" customFormat="1">
      <c r="A297" s="72"/>
      <c r="B297" s="73"/>
      <c r="C297" s="123"/>
      <c r="D297" s="161"/>
      <c r="E297" s="145"/>
      <c r="F297" s="166"/>
      <c r="G297" s="111"/>
      <c r="H297" s="112"/>
      <c r="I297" s="112"/>
      <c r="J297" s="113"/>
      <c r="K297" s="112"/>
      <c r="L297" s="112"/>
      <c r="M297" s="114"/>
      <c r="N297" s="113"/>
      <c r="O297" s="99"/>
      <c r="Q297" s="53"/>
      <c r="R297" s="54"/>
      <c r="S297" s="56"/>
    </row>
    <row r="298" spans="1:22" s="28" customFormat="1">
      <c r="A298" s="72"/>
      <c r="B298" s="73"/>
      <c r="C298" s="24"/>
      <c r="D298" s="24"/>
      <c r="E298" s="36"/>
      <c r="F298" s="166"/>
      <c r="G298" s="111"/>
      <c r="H298" s="112"/>
      <c r="I298" s="112"/>
      <c r="J298" s="113"/>
      <c r="K298" s="112"/>
      <c r="L298" s="112"/>
      <c r="M298" s="114"/>
      <c r="N298" s="113"/>
      <c r="O298" s="99"/>
      <c r="Q298" s="53"/>
      <c r="R298" s="54"/>
      <c r="S298" s="56"/>
    </row>
    <row r="299" spans="1:22" s="28" customFormat="1">
      <c r="A299" s="72"/>
      <c r="B299" s="73"/>
      <c r="C299" s="123"/>
      <c r="D299" s="161"/>
      <c r="E299" s="185"/>
      <c r="F299" s="186"/>
      <c r="G299" s="111"/>
      <c r="H299" s="112"/>
      <c r="I299" s="112"/>
      <c r="J299" s="113"/>
      <c r="K299" s="112"/>
      <c r="L299" s="112"/>
      <c r="M299" s="114"/>
      <c r="N299" s="113"/>
      <c r="O299" s="99"/>
      <c r="Q299" s="53"/>
      <c r="R299" s="54"/>
      <c r="S299" s="56"/>
    </row>
    <row r="300" spans="1:22" s="28" customFormat="1">
      <c r="A300" s="72"/>
      <c r="B300" s="100"/>
      <c r="C300" s="24"/>
      <c r="D300" s="24"/>
      <c r="E300" s="171"/>
      <c r="F300" s="166"/>
      <c r="G300" s="137"/>
      <c r="H300" s="165"/>
      <c r="I300" s="165"/>
      <c r="J300" s="166"/>
      <c r="K300" s="112"/>
      <c r="L300" s="112"/>
      <c r="M300" s="114"/>
      <c r="N300" s="113"/>
      <c r="O300" s="99"/>
      <c r="Q300" s="53"/>
      <c r="R300" s="54"/>
      <c r="S300" s="56"/>
    </row>
    <row r="301" spans="1:22" s="28" customFormat="1">
      <c r="A301" s="72"/>
      <c r="B301" s="24"/>
      <c r="C301" s="24"/>
      <c r="D301" s="24"/>
      <c r="E301" s="36"/>
      <c r="F301" s="166"/>
      <c r="G301" s="111"/>
      <c r="H301" s="112"/>
      <c r="I301" s="112"/>
      <c r="J301" s="113"/>
      <c r="K301" s="143"/>
      <c r="L301" s="143"/>
      <c r="M301" s="143"/>
      <c r="N301" s="143"/>
      <c r="O301" s="99"/>
      <c r="Q301" s="53"/>
      <c r="R301" s="54"/>
      <c r="S301" s="58"/>
    </row>
    <row r="302" spans="1:22" s="31" customFormat="1">
      <c r="A302" s="72"/>
      <c r="B302" s="24"/>
      <c r="C302" s="24"/>
      <c r="D302" s="24"/>
      <c r="E302" s="36"/>
      <c r="F302" s="166"/>
      <c r="G302" s="111"/>
      <c r="H302" s="112"/>
      <c r="I302" s="112"/>
      <c r="J302" s="113"/>
      <c r="K302" s="112"/>
      <c r="L302" s="112"/>
      <c r="M302" s="113"/>
      <c r="N302" s="113"/>
      <c r="O302" s="99"/>
      <c r="P302" s="28"/>
      <c r="Q302" s="53"/>
      <c r="R302" s="54"/>
      <c r="S302" s="64"/>
    </row>
    <row r="303" spans="1:22" s="31" customFormat="1">
      <c r="A303" s="72"/>
      <c r="B303" s="24"/>
      <c r="C303" s="24"/>
      <c r="D303" s="24"/>
      <c r="E303" s="36"/>
      <c r="F303" s="166"/>
      <c r="G303" s="111"/>
      <c r="H303" s="112"/>
      <c r="I303" s="112"/>
      <c r="J303" s="113"/>
      <c r="K303" s="112"/>
      <c r="L303" s="112"/>
      <c r="M303" s="114"/>
      <c r="N303" s="113"/>
      <c r="O303" s="99"/>
      <c r="P303" s="28"/>
      <c r="Q303" s="53"/>
      <c r="R303" s="54"/>
      <c r="S303" s="59"/>
    </row>
    <row r="304" spans="1:22" s="36" customFormat="1">
      <c r="A304" s="72"/>
      <c r="B304" s="24"/>
      <c r="C304" s="24"/>
      <c r="D304" s="24"/>
      <c r="F304" s="166"/>
      <c r="G304" s="111"/>
      <c r="H304" s="112"/>
      <c r="I304" s="112"/>
      <c r="J304" s="113"/>
      <c r="K304" s="172"/>
      <c r="L304" s="172"/>
      <c r="M304" s="172"/>
      <c r="N304" s="166"/>
      <c r="O304" s="99"/>
      <c r="Q304" s="53"/>
      <c r="R304" s="54"/>
      <c r="S304" s="58"/>
    </row>
    <row r="305" spans="1:22" s="36" customFormat="1">
      <c r="A305" s="72"/>
      <c r="B305" s="24"/>
      <c r="C305" s="24"/>
      <c r="D305" s="24"/>
      <c r="F305" s="166"/>
      <c r="G305" s="111"/>
      <c r="H305" s="112"/>
      <c r="I305" s="112"/>
      <c r="J305" s="113"/>
      <c r="K305" s="112"/>
      <c r="L305" s="112"/>
      <c r="M305" s="114"/>
      <c r="N305" s="113"/>
      <c r="O305" s="99"/>
      <c r="Q305" s="53"/>
      <c r="R305" s="54"/>
      <c r="S305" s="60"/>
    </row>
    <row r="306" spans="1:22" s="36" customFormat="1" ht="19.5">
      <c r="A306" s="72"/>
      <c r="B306" s="191"/>
      <c r="C306" s="24"/>
      <c r="D306" s="161"/>
      <c r="E306" s="162"/>
      <c r="F306" s="163"/>
      <c r="G306" s="161"/>
      <c r="H306" s="165"/>
      <c r="I306" s="165"/>
      <c r="J306" s="166"/>
      <c r="K306" s="112"/>
      <c r="L306" s="112"/>
      <c r="M306" s="114"/>
      <c r="N306" s="113"/>
      <c r="O306" s="99"/>
      <c r="Q306" s="53"/>
      <c r="R306" s="54"/>
      <c r="S306" s="58"/>
    </row>
    <row r="307" spans="1:22" s="36" customFormat="1">
      <c r="A307" s="72"/>
      <c r="B307" s="73"/>
      <c r="C307" s="123"/>
      <c r="D307" s="168"/>
      <c r="E307" s="145"/>
      <c r="F307" s="166"/>
      <c r="G307" s="111"/>
      <c r="H307" s="112"/>
      <c r="I307" s="112"/>
      <c r="J307" s="113"/>
      <c r="K307" s="112"/>
      <c r="L307" s="112"/>
      <c r="M307" s="114"/>
      <c r="N307" s="113"/>
      <c r="O307" s="99"/>
      <c r="Q307" s="53"/>
      <c r="R307" s="54"/>
      <c r="S307" s="56"/>
    </row>
    <row r="308" spans="1:22" s="31" customFormat="1">
      <c r="A308" s="72"/>
      <c r="B308" s="73"/>
      <c r="C308" s="24"/>
      <c r="D308" s="168"/>
      <c r="E308" s="145"/>
      <c r="F308" s="166"/>
      <c r="G308" s="147"/>
      <c r="H308" s="112"/>
      <c r="I308" s="112"/>
      <c r="J308" s="113"/>
      <c r="K308" s="112"/>
      <c r="L308" s="112"/>
      <c r="M308" s="114"/>
      <c r="N308" s="113"/>
      <c r="O308" s="99"/>
      <c r="P308" s="28"/>
      <c r="Q308" s="53"/>
      <c r="R308" s="54"/>
      <c r="S308" s="59"/>
    </row>
    <row r="309" spans="1:22" s="36" customFormat="1">
      <c r="A309" s="72"/>
      <c r="B309" s="73"/>
      <c r="C309" s="24"/>
      <c r="D309" s="169"/>
      <c r="E309" s="110"/>
      <c r="F309" s="166"/>
      <c r="G309" s="111"/>
      <c r="H309" s="112"/>
      <c r="I309" s="112"/>
      <c r="J309" s="113"/>
      <c r="K309" s="112"/>
      <c r="L309" s="112"/>
      <c r="M309" s="114"/>
      <c r="N309" s="113"/>
      <c r="O309" s="99"/>
      <c r="Q309" s="53"/>
      <c r="R309" s="54"/>
      <c r="S309" s="56"/>
    </row>
    <row r="310" spans="1:22" s="36" customFormat="1">
      <c r="A310" s="72"/>
      <c r="B310" s="73"/>
      <c r="C310" s="24"/>
      <c r="D310" s="161"/>
      <c r="E310" s="145"/>
      <c r="F310" s="166"/>
      <c r="G310" s="111"/>
      <c r="H310" s="112"/>
      <c r="I310" s="112"/>
      <c r="J310" s="113"/>
      <c r="K310" s="112"/>
      <c r="L310" s="112"/>
      <c r="M310" s="113"/>
      <c r="N310" s="113"/>
      <c r="O310" s="99"/>
      <c r="Q310" s="53"/>
      <c r="R310" s="54"/>
      <c r="S310" s="58"/>
    </row>
    <row r="311" spans="1:22" s="36" customFormat="1">
      <c r="A311" s="72"/>
      <c r="B311" s="73"/>
      <c r="C311" s="24"/>
      <c r="D311" s="161"/>
      <c r="E311" s="110"/>
      <c r="F311" s="170"/>
      <c r="G311" s="111"/>
      <c r="H311" s="112"/>
      <c r="I311" s="112"/>
      <c r="J311" s="113"/>
      <c r="K311" s="112"/>
      <c r="L311" s="112"/>
      <c r="M311" s="114"/>
      <c r="N311" s="113"/>
      <c r="O311" s="99"/>
      <c r="Q311" s="53"/>
      <c r="R311" s="54"/>
      <c r="S311" s="58"/>
    </row>
    <row r="312" spans="1:22" s="36" customFormat="1">
      <c r="A312" s="72"/>
      <c r="B312" s="73"/>
      <c r="C312" s="24"/>
      <c r="D312" s="161"/>
      <c r="E312" s="110"/>
      <c r="F312" s="170"/>
      <c r="G312" s="111"/>
      <c r="H312" s="112"/>
      <c r="I312" s="112"/>
      <c r="J312" s="113"/>
      <c r="K312" s="112"/>
      <c r="L312" s="112"/>
      <c r="M312" s="112"/>
      <c r="N312" s="113"/>
      <c r="O312" s="99"/>
      <c r="Q312" s="53"/>
      <c r="R312" s="65"/>
      <c r="S312" s="62"/>
    </row>
    <row r="313" spans="1:22" s="36" customFormat="1">
      <c r="A313" s="72"/>
      <c r="B313" s="73"/>
      <c r="C313" s="24"/>
      <c r="D313" s="161"/>
      <c r="E313" s="110"/>
      <c r="F313" s="170"/>
      <c r="G313" s="111"/>
      <c r="H313" s="112"/>
      <c r="I313" s="112"/>
      <c r="J313" s="113"/>
      <c r="K313" s="112"/>
      <c r="L313" s="112"/>
      <c r="M313" s="112"/>
      <c r="N313" s="113"/>
      <c r="O313" s="99"/>
      <c r="Q313" s="53"/>
      <c r="R313" s="65"/>
      <c r="S313" s="62"/>
    </row>
    <row r="314" spans="1:22" s="36" customFormat="1">
      <c r="A314" s="72"/>
      <c r="B314" s="73"/>
      <c r="C314" s="24"/>
      <c r="D314" s="161"/>
      <c r="F314" s="166"/>
      <c r="G314" s="111"/>
      <c r="H314" s="112"/>
      <c r="I314" s="112"/>
      <c r="J314" s="113"/>
      <c r="K314" s="112"/>
      <c r="L314" s="112"/>
      <c r="M314" s="114"/>
      <c r="N314" s="113"/>
      <c r="O314" s="99"/>
      <c r="Q314" s="53"/>
      <c r="R314" s="65"/>
      <c r="S314" s="56"/>
    </row>
    <row r="315" spans="1:22" s="28" customFormat="1">
      <c r="A315" s="72"/>
      <c r="B315" s="194"/>
      <c r="C315" s="24"/>
      <c r="D315" s="161"/>
      <c r="E315" s="181"/>
      <c r="F315" s="163"/>
      <c r="G315" s="161"/>
      <c r="H315" s="165"/>
      <c r="I315" s="165"/>
      <c r="J315" s="166"/>
      <c r="K315" s="112"/>
      <c r="L315" s="112"/>
      <c r="M315" s="114"/>
      <c r="N315" s="113"/>
      <c r="O315" s="99"/>
      <c r="Q315" s="53"/>
      <c r="R315" s="65"/>
      <c r="S315" s="58"/>
    </row>
    <row r="316" spans="1:22" s="28" customFormat="1">
      <c r="A316" s="72"/>
      <c r="B316" s="176"/>
      <c r="C316" s="24"/>
      <c r="D316" s="161"/>
      <c r="E316" s="145"/>
      <c r="F316" s="166"/>
      <c r="G316" s="111"/>
      <c r="H316" s="112"/>
      <c r="I316" s="112"/>
      <c r="J316" s="113"/>
      <c r="K316" s="112"/>
      <c r="L316" s="112"/>
      <c r="M316" s="114"/>
      <c r="N316" s="113"/>
      <c r="O316" s="99"/>
      <c r="Q316" s="53"/>
      <c r="R316" s="65"/>
      <c r="S316" s="58"/>
    </row>
    <row r="317" spans="1:22" s="36" customFormat="1">
      <c r="A317" s="72"/>
      <c r="B317" s="176"/>
      <c r="C317" s="24"/>
      <c r="D317" s="161"/>
      <c r="E317" s="145"/>
      <c r="F317" s="166"/>
      <c r="G317" s="111"/>
      <c r="H317" s="112"/>
      <c r="I317" s="112"/>
      <c r="J317" s="113"/>
      <c r="K317" s="112"/>
      <c r="L317" s="112"/>
      <c r="M317" s="114"/>
      <c r="N317" s="113"/>
      <c r="O317" s="99"/>
      <c r="Q317" s="53"/>
      <c r="R317" s="65"/>
      <c r="S317" s="62"/>
    </row>
    <row r="318" spans="1:22" s="36" customFormat="1">
      <c r="A318" s="72"/>
      <c r="B318" s="176"/>
      <c r="C318" s="24"/>
      <c r="D318" s="24"/>
      <c r="F318" s="166"/>
      <c r="G318" s="111"/>
      <c r="H318" s="112"/>
      <c r="I318" s="112"/>
      <c r="J318" s="113"/>
      <c r="K318" s="112"/>
      <c r="L318" s="112"/>
      <c r="M318" s="113"/>
      <c r="N318" s="113"/>
      <c r="O318" s="99"/>
      <c r="Q318" s="53"/>
      <c r="R318" s="65"/>
      <c r="S318" s="62"/>
    </row>
    <row r="319" spans="1:22" s="36" customFormat="1">
      <c r="A319" s="72"/>
      <c r="B319" s="176"/>
      <c r="C319" s="123"/>
      <c r="D319" s="161"/>
      <c r="E319" s="185"/>
      <c r="F319" s="186"/>
      <c r="G319" s="111"/>
      <c r="H319" s="112"/>
      <c r="I319" s="112"/>
      <c r="J319" s="113"/>
      <c r="K319" s="112"/>
      <c r="L319" s="112"/>
      <c r="M319" s="114"/>
      <c r="N319" s="113"/>
      <c r="O319" s="99"/>
      <c r="Q319" s="53"/>
      <c r="R319" s="65"/>
      <c r="S319" s="56"/>
    </row>
    <row r="320" spans="1:22" s="31" customFormat="1">
      <c r="A320" s="72"/>
      <c r="B320" s="194"/>
      <c r="C320" s="24"/>
      <c r="D320" s="24"/>
      <c r="E320" s="171"/>
      <c r="F320" s="166"/>
      <c r="G320" s="137"/>
      <c r="H320" s="165"/>
      <c r="I320" s="165"/>
      <c r="J320" s="166"/>
      <c r="K320" s="112"/>
      <c r="L320" s="112"/>
      <c r="M320" s="114"/>
      <c r="N320" s="113"/>
      <c r="O320" s="99"/>
      <c r="P320" s="36"/>
      <c r="Q320" s="53"/>
      <c r="R320" s="65"/>
      <c r="S320" s="63"/>
      <c r="T320" s="37"/>
      <c r="U320" s="37"/>
      <c r="V320" s="37"/>
    </row>
    <row r="321" spans="1:19" s="36" customFormat="1">
      <c r="A321" s="72"/>
      <c r="B321" s="176"/>
      <c r="C321" s="24"/>
      <c r="D321" s="24"/>
      <c r="F321" s="166"/>
      <c r="G321" s="111"/>
      <c r="H321" s="112"/>
      <c r="I321" s="112"/>
      <c r="J321" s="113"/>
      <c r="K321" s="112"/>
      <c r="L321" s="112"/>
      <c r="M321" s="114"/>
      <c r="N321" s="113"/>
      <c r="O321" s="99"/>
      <c r="Q321" s="53"/>
      <c r="R321" s="65"/>
      <c r="S321" s="58"/>
    </row>
    <row r="322" spans="1:19" s="36" customFormat="1">
      <c r="A322" s="72"/>
      <c r="B322" s="176"/>
      <c r="C322" s="24"/>
      <c r="D322" s="24"/>
      <c r="F322" s="166"/>
      <c r="G322" s="111"/>
      <c r="H322" s="112"/>
      <c r="I322" s="112"/>
      <c r="J322" s="113"/>
      <c r="K322" s="112"/>
      <c r="L322" s="112"/>
      <c r="M322" s="114"/>
      <c r="N322" s="113"/>
      <c r="O322" s="99"/>
      <c r="Q322" s="53"/>
      <c r="R322" s="65"/>
      <c r="S322" s="58"/>
    </row>
    <row r="323" spans="1:19" s="28" customFormat="1">
      <c r="A323" s="72"/>
      <c r="B323" s="176"/>
      <c r="C323" s="24"/>
      <c r="D323" s="24"/>
      <c r="E323" s="36"/>
      <c r="F323" s="166"/>
      <c r="G323" s="111"/>
      <c r="H323" s="112"/>
      <c r="I323" s="112"/>
      <c r="J323" s="113"/>
      <c r="K323" s="172"/>
      <c r="L323" s="172"/>
      <c r="M323" s="172"/>
      <c r="N323" s="166"/>
      <c r="O323" s="99"/>
      <c r="Q323" s="53"/>
      <c r="R323" s="65"/>
      <c r="S323" s="56"/>
    </row>
    <row r="324" spans="1:19" s="28" customFormat="1">
      <c r="A324" s="72"/>
      <c r="B324" s="176"/>
      <c r="C324" s="24"/>
      <c r="D324" s="24"/>
      <c r="E324" s="36"/>
      <c r="F324" s="166"/>
      <c r="G324" s="111"/>
      <c r="H324" s="112"/>
      <c r="I324" s="112"/>
      <c r="J324" s="113"/>
      <c r="K324" s="112"/>
      <c r="L324" s="112"/>
      <c r="M324" s="114"/>
      <c r="N324" s="113"/>
      <c r="O324" s="99"/>
      <c r="Q324" s="53"/>
      <c r="R324" s="65"/>
      <c r="S324" s="56"/>
    </row>
    <row r="325" spans="1:19" s="31" customFormat="1">
      <c r="A325" s="72"/>
      <c r="B325" s="176"/>
      <c r="C325" s="24"/>
      <c r="D325" s="24"/>
      <c r="E325" s="36"/>
      <c r="F325" s="166"/>
      <c r="G325" s="111"/>
      <c r="H325" s="112"/>
      <c r="I325" s="112"/>
      <c r="J325" s="113"/>
      <c r="K325" s="112"/>
      <c r="L325" s="112"/>
      <c r="M325" s="114"/>
      <c r="N325" s="113"/>
      <c r="O325" s="99"/>
      <c r="P325" s="28"/>
      <c r="Q325" s="53"/>
      <c r="R325" s="65"/>
      <c r="S325" s="63"/>
    </row>
    <row r="326" spans="1:19" s="28" customFormat="1">
      <c r="A326" s="72"/>
      <c r="B326" s="108"/>
      <c r="C326" s="143"/>
      <c r="D326" s="143"/>
      <c r="E326" s="3"/>
      <c r="F326" s="143"/>
      <c r="G326" s="143"/>
      <c r="H326" s="143"/>
      <c r="I326" s="143"/>
      <c r="J326" s="143"/>
      <c r="K326" s="112"/>
      <c r="L326" s="112"/>
      <c r="M326" s="114"/>
      <c r="N326" s="113"/>
      <c r="O326" s="99"/>
      <c r="Q326" s="53"/>
      <c r="R326" s="65"/>
      <c r="S326" s="56"/>
    </row>
    <row r="327" spans="1:19" s="28" customFormat="1" ht="19.5">
      <c r="A327" s="72"/>
      <c r="B327" s="173"/>
      <c r="C327" s="123"/>
      <c r="D327" s="161"/>
      <c r="E327" s="162"/>
      <c r="F327" s="182"/>
      <c r="G327" s="195"/>
      <c r="H327" s="112"/>
      <c r="I327" s="112"/>
      <c r="J327" s="113"/>
      <c r="K327" s="112"/>
      <c r="L327" s="112"/>
      <c r="M327" s="114"/>
      <c r="N327" s="113"/>
      <c r="O327" s="99"/>
      <c r="Q327" s="53"/>
      <c r="R327" s="65"/>
      <c r="S327" s="56"/>
    </row>
    <row r="328" spans="1:19" s="28" customFormat="1">
      <c r="A328" s="72"/>
      <c r="B328" s="24"/>
      <c r="C328" s="51"/>
      <c r="D328" s="161"/>
      <c r="E328" s="167"/>
      <c r="F328" s="166"/>
      <c r="G328" s="111"/>
      <c r="H328" s="112"/>
      <c r="I328" s="112"/>
      <c r="J328" s="113"/>
      <c r="K328" s="112"/>
      <c r="L328" s="112"/>
      <c r="M328" s="114"/>
      <c r="N328" s="113"/>
      <c r="O328" s="99"/>
      <c r="Q328" s="53"/>
      <c r="R328" s="65"/>
      <c r="S328" s="56"/>
    </row>
    <row r="329" spans="1:19" s="28" customFormat="1">
      <c r="A329" s="72"/>
      <c r="B329" s="173"/>
      <c r="C329" s="24"/>
      <c r="D329" s="24"/>
      <c r="E329" s="171"/>
      <c r="F329" s="166"/>
      <c r="G329" s="137"/>
      <c r="H329" s="165"/>
      <c r="I329" s="165"/>
      <c r="J329" s="166"/>
      <c r="K329" s="112"/>
      <c r="L329" s="112"/>
      <c r="M329" s="114"/>
      <c r="N329" s="113"/>
      <c r="O329" s="99"/>
      <c r="Q329" s="53"/>
      <c r="R329" s="65"/>
      <c r="S329" s="56"/>
    </row>
    <row r="330" spans="1:19" s="28" customFormat="1">
      <c r="A330" s="72"/>
      <c r="B330" s="24"/>
      <c r="C330" s="24"/>
      <c r="D330" s="24"/>
      <c r="E330" s="36"/>
      <c r="F330" s="166"/>
      <c r="G330" s="111"/>
      <c r="H330" s="112"/>
      <c r="I330" s="112"/>
      <c r="J330" s="113"/>
      <c r="K330" s="112"/>
      <c r="L330" s="112"/>
      <c r="M330" s="113"/>
      <c r="N330" s="113"/>
      <c r="O330" s="99"/>
      <c r="Q330" s="53"/>
      <c r="R330" s="65"/>
      <c r="S330" s="58"/>
    </row>
    <row r="331" spans="1:19" s="31" customFormat="1">
      <c r="A331" s="72"/>
      <c r="B331" s="24"/>
      <c r="C331" s="24"/>
      <c r="D331" s="24"/>
      <c r="E331" s="36"/>
      <c r="F331" s="166"/>
      <c r="G331" s="111"/>
      <c r="H331" s="112"/>
      <c r="I331" s="112"/>
      <c r="J331" s="113"/>
      <c r="K331" s="112"/>
      <c r="L331" s="112"/>
      <c r="M331" s="114"/>
      <c r="N331" s="113"/>
      <c r="O331" s="99"/>
      <c r="P331" s="28"/>
      <c r="Q331" s="53"/>
      <c r="R331" s="65"/>
      <c r="S331" s="66"/>
    </row>
    <row r="332" spans="1:19" s="31" customFormat="1">
      <c r="A332" s="72"/>
      <c r="B332" s="24"/>
      <c r="C332" s="24"/>
      <c r="D332" s="24"/>
      <c r="E332" s="36"/>
      <c r="F332" s="166"/>
      <c r="G332" s="111"/>
      <c r="H332" s="112"/>
      <c r="I332" s="112"/>
      <c r="J332" s="113"/>
      <c r="K332" s="112"/>
      <c r="L332" s="112"/>
      <c r="M332" s="112"/>
      <c r="N332" s="113"/>
      <c r="O332" s="99"/>
      <c r="P332" s="28"/>
      <c r="Q332" s="53"/>
      <c r="R332" s="65"/>
      <c r="S332" s="59"/>
    </row>
    <row r="333" spans="1:19" s="28" customFormat="1">
      <c r="A333" s="72"/>
      <c r="B333" s="24"/>
      <c r="C333" s="24"/>
      <c r="D333" s="24"/>
      <c r="E333" s="36"/>
      <c r="F333" s="166"/>
      <c r="G333" s="111"/>
      <c r="H333" s="112"/>
      <c r="I333" s="112"/>
      <c r="J333" s="113"/>
      <c r="K333" s="112"/>
      <c r="L333" s="112"/>
      <c r="M333" s="114"/>
      <c r="N333" s="113"/>
      <c r="O333" s="99"/>
      <c r="Q333" s="53"/>
      <c r="R333" s="65"/>
      <c r="S333" s="58"/>
    </row>
    <row r="334" spans="1:19" s="31" customFormat="1">
      <c r="A334" s="72"/>
      <c r="B334" s="24"/>
      <c r="C334" s="24"/>
      <c r="D334" s="24"/>
      <c r="E334" s="36"/>
      <c r="F334" s="166"/>
      <c r="G334" s="111"/>
      <c r="H334" s="112"/>
      <c r="I334" s="112"/>
      <c r="J334" s="113"/>
      <c r="K334" s="112"/>
      <c r="L334" s="112"/>
      <c r="M334" s="114"/>
      <c r="N334" s="113"/>
      <c r="O334" s="99"/>
      <c r="P334" s="28"/>
      <c r="Q334" s="53"/>
      <c r="R334" s="65"/>
      <c r="S334" s="57"/>
    </row>
    <row r="335" spans="1:19" s="28" customFormat="1" ht="19.5">
      <c r="A335" s="72"/>
      <c r="B335" s="173"/>
      <c r="C335" s="123"/>
      <c r="D335" s="161"/>
      <c r="E335" s="162"/>
      <c r="F335" s="182"/>
      <c r="G335" s="195"/>
      <c r="H335" s="112"/>
      <c r="I335" s="112"/>
      <c r="J335" s="113"/>
      <c r="K335" s="112"/>
      <c r="L335" s="112"/>
      <c r="M335" s="114"/>
      <c r="N335" s="113"/>
      <c r="O335" s="99"/>
      <c r="Q335" s="53"/>
      <c r="R335" s="65"/>
      <c r="S335" s="56"/>
    </row>
    <row r="336" spans="1:19" s="28" customFormat="1">
      <c r="A336" s="72"/>
      <c r="B336" s="24"/>
      <c r="C336" s="51"/>
      <c r="D336" s="161"/>
      <c r="E336" s="167"/>
      <c r="F336" s="166"/>
      <c r="G336" s="111"/>
      <c r="H336" s="112"/>
      <c r="I336" s="112"/>
      <c r="J336" s="113"/>
      <c r="K336" s="112"/>
      <c r="L336" s="112"/>
      <c r="M336" s="114"/>
      <c r="N336" s="113"/>
      <c r="O336" s="99"/>
      <c r="Q336" s="53"/>
      <c r="R336" s="65"/>
      <c r="S336" s="56"/>
    </row>
    <row r="337" spans="1:19" s="28" customFormat="1">
      <c r="A337" s="72"/>
      <c r="B337" s="24"/>
      <c r="C337" s="72"/>
      <c r="D337" s="73"/>
      <c r="E337" s="190"/>
      <c r="F337" s="166"/>
      <c r="G337" s="147"/>
      <c r="H337" s="112"/>
      <c r="I337" s="112"/>
      <c r="J337" s="113"/>
      <c r="K337" s="112"/>
      <c r="L337" s="112"/>
      <c r="M337" s="113"/>
      <c r="N337" s="113"/>
      <c r="O337" s="99"/>
      <c r="Q337" s="53"/>
      <c r="R337" s="65"/>
      <c r="S337" s="56"/>
    </row>
    <row r="338" spans="1:19" s="28" customFormat="1">
      <c r="A338" s="72"/>
      <c r="B338" s="24"/>
      <c r="C338" s="51"/>
      <c r="D338" s="161"/>
      <c r="E338" s="167"/>
      <c r="F338" s="166"/>
      <c r="G338" s="147"/>
      <c r="H338" s="112"/>
      <c r="I338" s="112"/>
      <c r="J338" s="113"/>
      <c r="K338" s="112"/>
      <c r="L338" s="112"/>
      <c r="M338" s="114"/>
      <c r="N338" s="113"/>
      <c r="O338" s="99"/>
      <c r="Q338" s="53"/>
      <c r="R338" s="65"/>
      <c r="S338" s="56"/>
    </row>
    <row r="339" spans="1:19" s="28" customFormat="1">
      <c r="A339" s="72"/>
      <c r="B339" s="24"/>
      <c r="C339" s="24"/>
      <c r="D339" s="169"/>
      <c r="E339" s="110"/>
      <c r="F339" s="166"/>
      <c r="G339" s="111"/>
      <c r="H339" s="112"/>
      <c r="I339" s="112"/>
      <c r="J339" s="113"/>
      <c r="K339" s="112"/>
      <c r="L339" s="112"/>
      <c r="M339" s="114"/>
      <c r="N339" s="113"/>
      <c r="O339" s="99"/>
      <c r="Q339" s="53"/>
      <c r="R339" s="65"/>
      <c r="S339" s="58"/>
    </row>
    <row r="340" spans="1:19" s="31" customFormat="1">
      <c r="A340" s="72"/>
      <c r="B340" s="24"/>
      <c r="C340" s="24"/>
      <c r="D340" s="161"/>
      <c r="E340" s="145"/>
      <c r="F340" s="166"/>
      <c r="G340" s="111"/>
      <c r="H340" s="112"/>
      <c r="I340" s="112"/>
      <c r="J340" s="113"/>
      <c r="K340" s="112"/>
      <c r="L340" s="112"/>
      <c r="M340" s="114"/>
      <c r="N340" s="113"/>
      <c r="O340" s="99"/>
      <c r="P340" s="28"/>
      <c r="Q340" s="53"/>
      <c r="R340" s="65"/>
      <c r="S340" s="59"/>
    </row>
    <row r="341" spans="1:19" s="28" customFormat="1">
      <c r="A341" s="72"/>
      <c r="B341" s="24"/>
      <c r="C341" s="24"/>
      <c r="D341" s="161"/>
      <c r="E341" s="110"/>
      <c r="F341" s="196"/>
      <c r="G341" s="111"/>
      <c r="H341" s="112"/>
      <c r="I341" s="112"/>
      <c r="J341" s="113"/>
      <c r="K341" s="112"/>
      <c r="L341" s="112"/>
      <c r="M341" s="114"/>
      <c r="N341" s="113"/>
      <c r="O341" s="99"/>
      <c r="Q341" s="53"/>
      <c r="R341" s="65"/>
      <c r="S341" s="58"/>
    </row>
    <row r="342" spans="1:19" s="28" customFormat="1">
      <c r="A342" s="72"/>
      <c r="B342" s="24"/>
      <c r="C342" s="24"/>
      <c r="D342" s="161"/>
      <c r="E342" s="110"/>
      <c r="F342" s="170"/>
      <c r="G342" s="111"/>
      <c r="H342" s="112"/>
      <c r="I342" s="112"/>
      <c r="J342" s="113"/>
      <c r="K342" s="112"/>
      <c r="L342" s="112"/>
      <c r="M342" s="113"/>
      <c r="N342" s="113"/>
      <c r="O342" s="99"/>
      <c r="Q342" s="53"/>
      <c r="R342" s="65"/>
      <c r="S342" s="60"/>
    </row>
    <row r="343" spans="1:19" s="28" customFormat="1" ht="19.5">
      <c r="A343" s="72"/>
      <c r="B343" s="191"/>
      <c r="C343" s="123"/>
      <c r="D343" s="161"/>
      <c r="E343" s="162"/>
      <c r="F343" s="163"/>
      <c r="G343" s="195"/>
      <c r="H343" s="112"/>
      <c r="I343" s="112"/>
      <c r="J343" s="113"/>
      <c r="K343" s="112"/>
      <c r="L343" s="112"/>
      <c r="M343" s="114"/>
      <c r="N343" s="113"/>
      <c r="O343" s="99"/>
      <c r="Q343" s="53"/>
      <c r="R343" s="65"/>
      <c r="S343" s="58"/>
    </row>
    <row r="344" spans="1:19" s="28" customFormat="1">
      <c r="A344" s="72"/>
      <c r="B344" s="176"/>
      <c r="C344" s="123"/>
      <c r="D344" s="161"/>
      <c r="E344" s="145"/>
      <c r="F344" s="166"/>
      <c r="G344" s="111"/>
      <c r="H344" s="112"/>
      <c r="I344" s="112"/>
      <c r="J344" s="113"/>
      <c r="K344" s="112"/>
      <c r="L344" s="112"/>
      <c r="M344" s="114"/>
      <c r="N344" s="113"/>
      <c r="O344" s="99"/>
      <c r="Q344" s="53"/>
      <c r="R344" s="65"/>
      <c r="S344" s="58"/>
    </row>
    <row r="345" spans="1:19" s="31" customFormat="1">
      <c r="A345" s="72"/>
      <c r="B345" s="176"/>
      <c r="C345" s="123"/>
      <c r="D345" s="161"/>
      <c r="E345" s="145"/>
      <c r="F345" s="166"/>
      <c r="G345" s="111"/>
      <c r="H345" s="112"/>
      <c r="I345" s="112"/>
      <c r="J345" s="113"/>
      <c r="K345" s="112"/>
      <c r="L345" s="112"/>
      <c r="M345" s="114"/>
      <c r="N345" s="113"/>
      <c r="O345" s="99"/>
      <c r="P345" s="28"/>
      <c r="Q345" s="53"/>
      <c r="R345" s="65"/>
      <c r="S345" s="59"/>
    </row>
    <row r="346" spans="1:19" s="36" customFormat="1">
      <c r="A346" s="72"/>
      <c r="B346" s="176"/>
      <c r="C346" s="24"/>
      <c r="D346" s="24"/>
      <c r="F346" s="166"/>
      <c r="G346" s="111"/>
      <c r="H346" s="112"/>
      <c r="I346" s="112"/>
      <c r="J346" s="113"/>
      <c r="K346" s="112"/>
      <c r="L346" s="112"/>
      <c r="M346" s="114"/>
      <c r="N346" s="113"/>
      <c r="O346" s="99"/>
      <c r="Q346" s="53"/>
      <c r="R346" s="65"/>
      <c r="S346" s="60"/>
    </row>
    <row r="347" spans="1:19" s="36" customFormat="1">
      <c r="A347" s="72"/>
      <c r="B347" s="176"/>
      <c r="C347" s="123"/>
      <c r="D347" s="161"/>
      <c r="E347" s="185"/>
      <c r="F347" s="186"/>
      <c r="G347" s="111"/>
      <c r="H347" s="112"/>
      <c r="I347" s="112"/>
      <c r="J347" s="113"/>
      <c r="K347" s="112"/>
      <c r="L347" s="112"/>
      <c r="M347" s="114"/>
      <c r="N347" s="113"/>
      <c r="O347" s="99"/>
      <c r="Q347" s="53"/>
      <c r="R347" s="65"/>
      <c r="S347" s="56"/>
    </row>
    <row r="348" spans="1:19" s="36" customFormat="1" ht="19.5">
      <c r="A348" s="72"/>
      <c r="B348" s="191"/>
      <c r="C348" s="24"/>
      <c r="D348" s="24"/>
      <c r="E348" s="171"/>
      <c r="F348" s="166"/>
      <c r="G348" s="137"/>
      <c r="H348" s="165"/>
      <c r="I348" s="165"/>
      <c r="J348" s="166"/>
      <c r="K348" s="143"/>
      <c r="L348" s="143"/>
      <c r="M348" s="143"/>
      <c r="N348" s="143"/>
      <c r="O348" s="99"/>
      <c r="Q348" s="53"/>
      <c r="R348" s="65"/>
      <c r="S348" s="58"/>
    </row>
    <row r="349" spans="1:19" s="36" customFormat="1">
      <c r="A349" s="72"/>
      <c r="B349" s="176"/>
      <c r="C349" s="24"/>
      <c r="D349" s="24"/>
      <c r="F349" s="166"/>
      <c r="G349" s="111"/>
      <c r="H349" s="112"/>
      <c r="I349" s="112"/>
      <c r="J349" s="113"/>
      <c r="K349" s="143"/>
      <c r="L349" s="143"/>
      <c r="M349" s="143"/>
      <c r="N349" s="143"/>
      <c r="O349" s="99"/>
      <c r="Q349" s="53"/>
      <c r="R349" s="65"/>
      <c r="S349" s="58"/>
    </row>
    <row r="350" spans="1:19" s="36" customFormat="1">
      <c r="A350" s="72"/>
      <c r="B350" s="176"/>
      <c r="C350" s="24"/>
      <c r="D350" s="24"/>
      <c r="F350" s="166"/>
      <c r="G350" s="111"/>
      <c r="H350" s="112"/>
      <c r="I350" s="112"/>
      <c r="J350" s="113"/>
      <c r="K350" s="112"/>
      <c r="L350" s="112"/>
      <c r="M350" s="114"/>
      <c r="N350" s="113"/>
      <c r="O350" s="99"/>
      <c r="Q350" s="53"/>
      <c r="R350" s="65"/>
      <c r="S350" s="62"/>
    </row>
    <row r="351" spans="1:19" s="36" customFormat="1">
      <c r="A351" s="72"/>
      <c r="B351" s="176"/>
      <c r="C351" s="24"/>
      <c r="D351" s="24"/>
      <c r="F351" s="166"/>
      <c r="G351" s="111"/>
      <c r="H351" s="112"/>
      <c r="I351" s="112"/>
      <c r="J351" s="113"/>
      <c r="K351" s="112"/>
      <c r="L351" s="112"/>
      <c r="M351" s="112"/>
      <c r="N351" s="113"/>
      <c r="O351" s="99"/>
      <c r="Q351" s="53"/>
      <c r="R351" s="65"/>
      <c r="S351" s="62"/>
    </row>
    <row r="352" spans="1:19" s="36" customFormat="1">
      <c r="A352" s="72"/>
      <c r="B352" s="176"/>
      <c r="C352" s="24"/>
      <c r="D352" s="24"/>
      <c r="F352" s="166"/>
      <c r="G352" s="111"/>
      <c r="H352" s="112"/>
      <c r="I352" s="112"/>
      <c r="J352" s="113"/>
      <c r="K352" s="112"/>
      <c r="L352" s="112"/>
      <c r="M352" s="114"/>
      <c r="N352" s="113"/>
      <c r="O352" s="99"/>
      <c r="Q352" s="53"/>
      <c r="R352" s="65"/>
      <c r="S352" s="56"/>
    </row>
    <row r="353" spans="1:22" s="31" customFormat="1">
      <c r="A353" s="72"/>
      <c r="B353" s="176"/>
      <c r="C353" s="24"/>
      <c r="D353" s="24"/>
      <c r="E353" s="36"/>
      <c r="F353" s="166"/>
      <c r="G353" s="111"/>
      <c r="H353" s="112"/>
      <c r="I353" s="112"/>
      <c r="J353" s="113"/>
      <c r="K353" s="112"/>
      <c r="L353" s="112"/>
      <c r="M353" s="114"/>
      <c r="N353" s="113"/>
      <c r="O353" s="99"/>
      <c r="P353" s="36"/>
      <c r="Q353" s="53"/>
      <c r="R353" s="65"/>
      <c r="S353" s="63"/>
      <c r="T353" s="37"/>
      <c r="U353" s="37"/>
      <c r="V353" s="37"/>
    </row>
    <row r="354" spans="1:22" s="36" customFormat="1">
      <c r="A354" s="72"/>
      <c r="B354" s="176"/>
      <c r="C354" s="123"/>
      <c r="D354" s="161"/>
      <c r="E354" s="145"/>
      <c r="F354" s="166"/>
      <c r="G354" s="111"/>
      <c r="H354" s="112"/>
      <c r="I354" s="112"/>
      <c r="J354" s="113"/>
      <c r="K354" s="112"/>
      <c r="L354" s="112"/>
      <c r="M354" s="114"/>
      <c r="N354" s="113"/>
      <c r="O354" s="99"/>
      <c r="Q354" s="53"/>
      <c r="R354" s="65"/>
      <c r="S354" s="58"/>
    </row>
    <row r="355" spans="1:22" s="36" customFormat="1" ht="19.5">
      <c r="A355" s="72"/>
      <c r="B355" s="191"/>
      <c r="C355" s="123"/>
      <c r="D355" s="161"/>
      <c r="E355" s="162"/>
      <c r="F355" s="163"/>
      <c r="G355" s="195"/>
      <c r="H355" s="112"/>
      <c r="I355" s="112"/>
      <c r="J355" s="113"/>
      <c r="K355" s="112"/>
      <c r="L355" s="112"/>
      <c r="M355" s="114"/>
      <c r="N355" s="113"/>
      <c r="O355" s="99"/>
      <c r="Q355" s="53"/>
      <c r="R355" s="65"/>
      <c r="S355" s="58"/>
    </row>
    <row r="356" spans="1:22" s="28" customFormat="1">
      <c r="A356" s="72"/>
      <c r="B356" s="73"/>
      <c r="C356" s="123"/>
      <c r="D356" s="161"/>
      <c r="E356" s="145"/>
      <c r="F356" s="166"/>
      <c r="G356" s="111"/>
      <c r="H356" s="112"/>
      <c r="I356" s="112"/>
      <c r="J356" s="113"/>
      <c r="K356" s="112"/>
      <c r="L356" s="112"/>
      <c r="M356" s="113"/>
      <c r="N356" s="113"/>
      <c r="O356" s="99"/>
      <c r="Q356" s="53"/>
      <c r="R356" s="65"/>
      <c r="S356" s="56"/>
    </row>
    <row r="357" spans="1:22" s="28" customFormat="1">
      <c r="A357" s="72"/>
      <c r="B357" s="73"/>
      <c r="C357" s="123"/>
      <c r="D357" s="161"/>
      <c r="E357" s="145"/>
      <c r="F357" s="166"/>
      <c r="G357" s="147"/>
      <c r="H357" s="112"/>
      <c r="I357" s="112"/>
      <c r="J357" s="113"/>
      <c r="K357" s="112"/>
      <c r="L357" s="112"/>
      <c r="M357" s="114"/>
      <c r="N357" s="113"/>
      <c r="O357" s="99"/>
      <c r="Q357" s="53"/>
      <c r="R357" s="65"/>
      <c r="S357" s="56"/>
    </row>
    <row r="358" spans="1:22" s="31" customFormat="1">
      <c r="A358" s="72"/>
      <c r="B358" s="73"/>
      <c r="C358" s="24"/>
      <c r="D358" s="169"/>
      <c r="E358" s="110"/>
      <c r="F358" s="166"/>
      <c r="G358" s="111"/>
      <c r="H358" s="112"/>
      <c r="I358" s="112"/>
      <c r="J358" s="113"/>
      <c r="K358" s="112"/>
      <c r="L358" s="112"/>
      <c r="M358" s="114"/>
      <c r="N358" s="113"/>
      <c r="O358" s="99"/>
      <c r="P358" s="28"/>
      <c r="Q358" s="53"/>
      <c r="R358" s="65"/>
      <c r="S358" s="63"/>
    </row>
    <row r="359" spans="1:22" s="28" customFormat="1">
      <c r="A359" s="72"/>
      <c r="B359" s="73"/>
      <c r="C359" s="24"/>
      <c r="D359" s="161"/>
      <c r="E359" s="145"/>
      <c r="F359" s="166"/>
      <c r="G359" s="111"/>
      <c r="H359" s="112"/>
      <c r="I359" s="112"/>
      <c r="J359" s="113"/>
      <c r="K359" s="112"/>
      <c r="L359" s="112"/>
      <c r="M359" s="114"/>
      <c r="N359" s="113"/>
      <c r="O359" s="99"/>
      <c r="Q359" s="53"/>
      <c r="R359" s="65"/>
      <c r="S359" s="56"/>
    </row>
    <row r="360" spans="1:22" s="28" customFormat="1">
      <c r="A360" s="72"/>
      <c r="B360" s="73"/>
      <c r="C360" s="24"/>
      <c r="D360" s="161"/>
      <c r="E360" s="110"/>
      <c r="F360" s="196"/>
      <c r="G360" s="111"/>
      <c r="H360" s="112"/>
      <c r="I360" s="112"/>
      <c r="J360" s="113"/>
      <c r="K360" s="112"/>
      <c r="L360" s="112"/>
      <c r="M360" s="114"/>
      <c r="N360" s="113"/>
      <c r="O360" s="99"/>
      <c r="Q360" s="53"/>
      <c r="R360" s="65"/>
      <c r="S360" s="56"/>
    </row>
    <row r="361" spans="1:22" s="28" customFormat="1">
      <c r="A361" s="72"/>
      <c r="B361" s="73"/>
      <c r="C361" s="24"/>
      <c r="D361" s="161"/>
      <c r="E361" s="110"/>
      <c r="F361" s="170"/>
      <c r="G361" s="111"/>
      <c r="H361" s="112"/>
      <c r="I361" s="112"/>
      <c r="J361" s="113"/>
      <c r="K361" s="172"/>
      <c r="L361" s="172"/>
      <c r="M361" s="172"/>
      <c r="N361" s="166"/>
      <c r="O361" s="99"/>
      <c r="Q361" s="53"/>
      <c r="R361" s="65"/>
      <c r="S361" s="56"/>
    </row>
    <row r="362" spans="1:22" s="28" customFormat="1" ht="19.5">
      <c r="A362" s="72"/>
      <c r="B362" s="100"/>
      <c r="C362" s="123"/>
      <c r="D362" s="161"/>
      <c r="E362" s="162"/>
      <c r="F362" s="182"/>
      <c r="G362" s="195"/>
      <c r="H362" s="112"/>
      <c r="I362" s="112"/>
      <c r="J362" s="113"/>
      <c r="K362" s="112"/>
      <c r="L362" s="112"/>
      <c r="M362" s="114"/>
      <c r="N362" s="113"/>
      <c r="O362" s="99"/>
      <c r="Q362" s="53"/>
      <c r="R362" s="65"/>
      <c r="S362" s="56"/>
    </row>
    <row r="363" spans="1:22" s="28" customFormat="1">
      <c r="A363" s="72"/>
      <c r="B363" s="73"/>
      <c r="C363" s="123"/>
      <c r="D363" s="161"/>
      <c r="E363" s="145"/>
      <c r="F363" s="166"/>
      <c r="G363" s="111"/>
      <c r="H363" s="112"/>
      <c r="I363" s="112"/>
      <c r="J363" s="113"/>
      <c r="K363" s="112"/>
      <c r="L363" s="112"/>
      <c r="M363" s="114"/>
      <c r="N363" s="113"/>
      <c r="O363" s="99"/>
      <c r="Q363" s="53"/>
      <c r="R363" s="65"/>
      <c r="S363" s="58"/>
    </row>
    <row r="364" spans="1:22" s="31" customFormat="1">
      <c r="A364" s="72"/>
      <c r="B364" s="73"/>
      <c r="C364" s="123"/>
      <c r="D364" s="161"/>
      <c r="E364" s="145"/>
      <c r="F364" s="166"/>
      <c r="G364" s="111"/>
      <c r="H364" s="112"/>
      <c r="I364" s="112"/>
      <c r="J364" s="113"/>
      <c r="K364" s="112"/>
      <c r="L364" s="112"/>
      <c r="M364" s="114"/>
      <c r="N364" s="113"/>
      <c r="O364" s="99"/>
      <c r="P364" s="28"/>
      <c r="Q364" s="53"/>
      <c r="R364" s="65"/>
      <c r="S364" s="66"/>
    </row>
    <row r="365" spans="1:22" s="31" customFormat="1">
      <c r="A365" s="72"/>
      <c r="B365" s="73"/>
      <c r="C365" s="24"/>
      <c r="D365" s="24"/>
      <c r="E365" s="36"/>
      <c r="F365" s="166"/>
      <c r="G365" s="111"/>
      <c r="H365" s="112"/>
      <c r="I365" s="112"/>
      <c r="J365" s="113"/>
      <c r="K365" s="112"/>
      <c r="L365" s="112"/>
      <c r="M365" s="114"/>
      <c r="N365" s="113"/>
      <c r="O365" s="99"/>
      <c r="P365" s="28"/>
      <c r="Q365" s="53"/>
      <c r="R365" s="65"/>
      <c r="S365" s="67"/>
    </row>
    <row r="366" spans="1:22" s="28" customFormat="1">
      <c r="A366" s="72"/>
      <c r="B366" s="73"/>
      <c r="C366" s="123"/>
      <c r="D366" s="161"/>
      <c r="E366" s="185"/>
      <c r="F366" s="186"/>
      <c r="G366" s="111"/>
      <c r="H366" s="112"/>
      <c r="I366" s="112"/>
      <c r="J366" s="113"/>
      <c r="K366" s="112"/>
      <c r="L366" s="112"/>
      <c r="M366" s="114"/>
      <c r="N366" s="113"/>
      <c r="O366" s="99"/>
      <c r="Q366" s="53"/>
      <c r="R366" s="65"/>
      <c r="S366" s="58"/>
    </row>
    <row r="367" spans="1:22" s="31" customFormat="1">
      <c r="A367" s="72"/>
      <c r="B367" s="100"/>
      <c r="C367" s="24"/>
      <c r="D367" s="24"/>
      <c r="E367" s="171"/>
      <c r="F367" s="182"/>
      <c r="G367" s="195"/>
      <c r="H367" s="112"/>
      <c r="I367" s="112"/>
      <c r="J367" s="113"/>
      <c r="K367" s="112"/>
      <c r="L367" s="112"/>
      <c r="M367" s="113"/>
      <c r="N367" s="113"/>
      <c r="O367" s="99"/>
      <c r="P367" s="28"/>
      <c r="Q367" s="53"/>
      <c r="R367" s="65"/>
      <c r="S367" s="57"/>
    </row>
    <row r="368" spans="1:22" s="28" customFormat="1">
      <c r="A368" s="72"/>
      <c r="B368" s="24"/>
      <c r="C368" s="24"/>
      <c r="D368" s="24"/>
      <c r="E368" s="36"/>
      <c r="F368" s="166"/>
      <c r="G368" s="111"/>
      <c r="H368" s="112"/>
      <c r="I368" s="112"/>
      <c r="J368" s="113"/>
      <c r="K368" s="112"/>
      <c r="L368" s="112"/>
      <c r="M368" s="113"/>
      <c r="N368" s="113"/>
      <c r="O368" s="99"/>
      <c r="Q368" s="53"/>
      <c r="R368" s="65"/>
      <c r="S368" s="56"/>
    </row>
    <row r="369" spans="1:19" s="28" customFormat="1">
      <c r="A369" s="72"/>
      <c r="B369" s="24"/>
      <c r="C369" s="24"/>
      <c r="D369" s="24"/>
      <c r="E369" s="36"/>
      <c r="F369" s="166"/>
      <c r="G369" s="111"/>
      <c r="H369" s="112"/>
      <c r="I369" s="112"/>
      <c r="J369" s="113"/>
      <c r="K369" s="112"/>
      <c r="L369" s="112"/>
      <c r="M369" s="114"/>
      <c r="N369" s="113"/>
      <c r="O369" s="99"/>
      <c r="Q369" s="53"/>
      <c r="R369" s="65"/>
      <c r="S369" s="56"/>
    </row>
    <row r="370" spans="1:19" s="28" customFormat="1">
      <c r="A370" s="72"/>
      <c r="B370" s="24"/>
      <c r="C370" s="24"/>
      <c r="D370" s="24"/>
      <c r="E370" s="36"/>
      <c r="F370" s="166"/>
      <c r="G370" s="111"/>
      <c r="H370" s="112"/>
      <c r="I370" s="112"/>
      <c r="J370" s="113"/>
      <c r="K370" s="112"/>
      <c r="L370" s="112"/>
      <c r="M370" s="114"/>
      <c r="N370" s="113"/>
      <c r="O370" s="99"/>
      <c r="Q370" s="53"/>
      <c r="R370" s="65"/>
      <c r="S370" s="56"/>
    </row>
    <row r="371" spans="1:19" s="28" customFormat="1">
      <c r="A371" s="72"/>
      <c r="B371" s="24"/>
      <c r="C371" s="24"/>
      <c r="D371" s="24"/>
      <c r="E371" s="36"/>
      <c r="F371" s="166"/>
      <c r="G371" s="111"/>
      <c r="H371" s="112"/>
      <c r="I371" s="112"/>
      <c r="J371" s="113"/>
      <c r="K371" s="172"/>
      <c r="L371" s="172"/>
      <c r="M371" s="172"/>
      <c r="N371" s="166"/>
      <c r="O371" s="99"/>
      <c r="Q371" s="53"/>
      <c r="R371" s="65"/>
      <c r="S371" s="56"/>
    </row>
    <row r="372" spans="1:19" s="28" customFormat="1">
      <c r="A372" s="72"/>
      <c r="B372" s="24"/>
      <c r="C372" s="24"/>
      <c r="D372" s="24"/>
      <c r="E372" s="36"/>
      <c r="F372" s="166"/>
      <c r="G372" s="111"/>
      <c r="H372" s="112"/>
      <c r="I372" s="112"/>
      <c r="J372" s="113"/>
      <c r="K372" s="112"/>
      <c r="L372" s="112"/>
      <c r="M372" s="114"/>
      <c r="N372" s="113"/>
      <c r="O372" s="99"/>
      <c r="Q372" s="53"/>
      <c r="R372" s="65"/>
      <c r="S372" s="58"/>
    </row>
    <row r="373" spans="1:19" s="31" customFormat="1">
      <c r="A373" s="72"/>
      <c r="B373" s="108"/>
      <c r="C373" s="143"/>
      <c r="D373" s="143"/>
      <c r="E373" s="3"/>
      <c r="F373" s="143"/>
      <c r="G373" s="143"/>
      <c r="H373" s="143"/>
      <c r="I373" s="143"/>
      <c r="J373" s="143"/>
      <c r="K373" s="112"/>
      <c r="L373" s="112"/>
      <c r="M373" s="114"/>
      <c r="N373" s="113"/>
      <c r="O373" s="99"/>
      <c r="P373" s="28"/>
      <c r="Q373" s="53"/>
      <c r="R373" s="65"/>
      <c r="S373" s="59"/>
    </row>
    <row r="374" spans="1:19" s="28" customFormat="1" ht="19.5">
      <c r="A374" s="72"/>
      <c r="B374" s="191"/>
      <c r="C374" s="123"/>
      <c r="D374" s="161"/>
      <c r="E374" s="162"/>
      <c r="F374" s="160"/>
      <c r="G374" s="143"/>
      <c r="H374" s="143"/>
      <c r="I374" s="143"/>
      <c r="J374" s="143"/>
      <c r="K374" s="112"/>
      <c r="L374" s="112"/>
      <c r="M374" s="114"/>
      <c r="N374" s="113"/>
      <c r="O374" s="99"/>
      <c r="Q374" s="53"/>
      <c r="R374" s="65"/>
      <c r="S374" s="58"/>
    </row>
    <row r="375" spans="1:19" s="28" customFormat="1">
      <c r="A375" s="72"/>
      <c r="B375" s="73"/>
      <c r="C375" s="123"/>
      <c r="D375" s="161"/>
      <c r="E375" s="145"/>
      <c r="F375" s="166"/>
      <c r="G375" s="111"/>
      <c r="H375" s="112"/>
      <c r="I375" s="112"/>
      <c r="J375" s="113"/>
      <c r="K375" s="112"/>
      <c r="L375" s="112"/>
      <c r="M375" s="114"/>
      <c r="N375" s="113"/>
      <c r="O375" s="99"/>
      <c r="Q375" s="53"/>
      <c r="R375" s="65"/>
      <c r="S375" s="60"/>
    </row>
    <row r="376" spans="1:19" s="28" customFormat="1">
      <c r="A376" s="72"/>
      <c r="B376" s="73"/>
      <c r="C376" s="123"/>
      <c r="D376" s="161"/>
      <c r="E376" s="145"/>
      <c r="F376" s="166"/>
      <c r="G376" s="147"/>
      <c r="H376" s="112"/>
      <c r="I376" s="112"/>
      <c r="J376" s="113"/>
      <c r="K376" s="112"/>
      <c r="L376" s="112"/>
      <c r="M376" s="114"/>
      <c r="N376" s="113"/>
      <c r="O376" s="99"/>
      <c r="Q376" s="53"/>
      <c r="R376" s="65"/>
      <c r="S376" s="58"/>
    </row>
    <row r="377" spans="1:19" s="28" customFormat="1">
      <c r="A377" s="72"/>
      <c r="B377" s="73"/>
      <c r="C377" s="24"/>
      <c r="D377" s="169"/>
      <c r="E377" s="110"/>
      <c r="F377" s="166"/>
      <c r="G377" s="111"/>
      <c r="H377" s="112"/>
      <c r="I377" s="112"/>
      <c r="J377" s="113"/>
      <c r="K377" s="179"/>
      <c r="L377" s="179"/>
      <c r="M377" s="179"/>
      <c r="N377" s="180"/>
      <c r="O377" s="99"/>
      <c r="Q377" s="53"/>
      <c r="R377" s="65"/>
      <c r="S377" s="56"/>
    </row>
    <row r="378" spans="1:19" s="31" customFormat="1">
      <c r="A378" s="72"/>
      <c r="B378" s="73"/>
      <c r="C378" s="24"/>
      <c r="D378" s="161"/>
      <c r="E378" s="36"/>
      <c r="F378" s="166"/>
      <c r="G378" s="111"/>
      <c r="H378" s="112"/>
      <c r="I378" s="112"/>
      <c r="J378" s="113"/>
      <c r="K378" s="112"/>
      <c r="L378" s="112"/>
      <c r="M378" s="114"/>
      <c r="N378" s="113"/>
      <c r="O378" s="99"/>
      <c r="P378" s="28"/>
      <c r="Q378" s="53"/>
      <c r="R378" s="65"/>
      <c r="S378" s="59"/>
    </row>
    <row r="379" spans="1:19" s="36" customFormat="1">
      <c r="A379" s="72"/>
      <c r="B379" s="73"/>
      <c r="C379" s="24"/>
      <c r="D379" s="161"/>
      <c r="E379" s="110"/>
      <c r="F379" s="166"/>
      <c r="G379" s="111"/>
      <c r="H379" s="112"/>
      <c r="I379" s="112"/>
      <c r="J379" s="113"/>
      <c r="K379" s="112"/>
      <c r="L379" s="112"/>
      <c r="M379" s="114"/>
      <c r="N379" s="113"/>
      <c r="O379" s="99"/>
      <c r="Q379" s="53"/>
      <c r="R379" s="65"/>
      <c r="S379" s="60"/>
    </row>
    <row r="380" spans="1:19" s="36" customFormat="1">
      <c r="A380" s="72"/>
      <c r="B380" s="73"/>
      <c r="C380" s="24"/>
      <c r="D380" s="161"/>
      <c r="E380" s="110"/>
      <c r="F380" s="170"/>
      <c r="G380" s="111"/>
      <c r="H380" s="112"/>
      <c r="I380" s="112"/>
      <c r="J380" s="113"/>
      <c r="K380" s="112"/>
      <c r="L380" s="112"/>
      <c r="M380" s="114"/>
      <c r="N380" s="113"/>
      <c r="O380" s="99"/>
      <c r="Q380" s="53"/>
      <c r="R380" s="65"/>
      <c r="S380" s="58"/>
    </row>
    <row r="381" spans="1:19" s="36" customFormat="1" ht="19.5">
      <c r="A381" s="72"/>
      <c r="B381" s="100"/>
      <c r="C381" s="123"/>
      <c r="D381" s="161"/>
      <c r="E381" s="162"/>
      <c r="F381" s="166"/>
      <c r="G381" s="161"/>
      <c r="H381" s="112"/>
      <c r="I381" s="112"/>
      <c r="J381" s="113"/>
      <c r="K381" s="112"/>
      <c r="L381" s="112"/>
      <c r="M381" s="112"/>
      <c r="N381" s="113"/>
      <c r="O381" s="99"/>
      <c r="Q381" s="53"/>
      <c r="R381" s="65"/>
      <c r="S381" s="58"/>
    </row>
    <row r="382" spans="1:19" s="36" customFormat="1">
      <c r="A382" s="72"/>
      <c r="B382" s="73"/>
      <c r="C382" s="123"/>
      <c r="D382" s="161"/>
      <c r="E382" s="145"/>
      <c r="F382" s="166"/>
      <c r="G382" s="111"/>
      <c r="H382" s="112"/>
      <c r="I382" s="112"/>
      <c r="J382" s="113"/>
      <c r="K382" s="112"/>
      <c r="L382" s="112"/>
      <c r="M382" s="114"/>
      <c r="N382" s="113"/>
      <c r="O382" s="99"/>
      <c r="Q382" s="53"/>
      <c r="R382" s="65"/>
      <c r="S382" s="58"/>
    </row>
    <row r="383" spans="1:19" s="36" customFormat="1">
      <c r="A383" s="72"/>
      <c r="B383" s="73"/>
      <c r="C383" s="123"/>
      <c r="D383" s="161"/>
      <c r="E383" s="145"/>
      <c r="F383" s="166"/>
      <c r="G383" s="111"/>
      <c r="H383" s="112"/>
      <c r="I383" s="112"/>
      <c r="J383" s="113"/>
      <c r="K383" s="112"/>
      <c r="L383" s="112"/>
      <c r="M383" s="112"/>
      <c r="N383" s="113"/>
      <c r="O383" s="99"/>
      <c r="Q383" s="53"/>
      <c r="R383" s="65"/>
      <c r="S383" s="62"/>
    </row>
    <row r="384" spans="1:19" s="36" customFormat="1">
      <c r="A384" s="72"/>
      <c r="B384" s="73"/>
      <c r="C384" s="24"/>
      <c r="D384" s="24"/>
      <c r="F384" s="166"/>
      <c r="G384" s="111"/>
      <c r="H384" s="112"/>
      <c r="I384" s="112"/>
      <c r="J384" s="113"/>
      <c r="K384" s="112"/>
      <c r="L384" s="112"/>
      <c r="M384" s="112"/>
      <c r="N384" s="113"/>
      <c r="O384" s="99"/>
      <c r="Q384" s="53"/>
      <c r="R384" s="65"/>
      <c r="S384" s="62"/>
    </row>
    <row r="385" spans="1:22" s="36" customFormat="1">
      <c r="A385" s="72"/>
      <c r="B385" s="73"/>
      <c r="C385" s="123"/>
      <c r="D385" s="161"/>
      <c r="E385" s="185"/>
      <c r="F385" s="186"/>
      <c r="G385" s="111"/>
      <c r="H385" s="112"/>
      <c r="I385" s="112"/>
      <c r="J385" s="113"/>
      <c r="K385" s="112"/>
      <c r="L385" s="112"/>
      <c r="M385" s="114"/>
      <c r="N385" s="113"/>
      <c r="O385" s="99"/>
      <c r="Q385" s="53"/>
      <c r="R385" s="65"/>
      <c r="S385" s="56"/>
    </row>
    <row r="386" spans="1:22" s="31" customFormat="1">
      <c r="A386" s="72"/>
      <c r="B386" s="100"/>
      <c r="C386" s="24"/>
      <c r="D386" s="24"/>
      <c r="E386" s="171"/>
      <c r="F386" s="166"/>
      <c r="G386" s="137"/>
      <c r="H386" s="165"/>
      <c r="I386" s="165"/>
      <c r="J386" s="166"/>
      <c r="K386" s="112"/>
      <c r="L386" s="112"/>
      <c r="M386" s="114"/>
      <c r="N386" s="113"/>
      <c r="O386" s="99"/>
      <c r="P386" s="36"/>
      <c r="Q386" s="53"/>
      <c r="R386" s="65"/>
      <c r="S386" s="63"/>
      <c r="T386" s="37"/>
      <c r="U386" s="37"/>
      <c r="V386" s="37"/>
    </row>
    <row r="387" spans="1:22" s="36" customFormat="1">
      <c r="A387" s="72"/>
      <c r="B387" s="24"/>
      <c r="C387" s="24"/>
      <c r="D387" s="24"/>
      <c r="F387" s="166"/>
      <c r="G387" s="111"/>
      <c r="H387" s="112"/>
      <c r="I387" s="112"/>
      <c r="J387" s="113"/>
      <c r="K387" s="112"/>
      <c r="L387" s="112"/>
      <c r="M387" s="114"/>
      <c r="N387" s="113"/>
      <c r="O387" s="99"/>
      <c r="Q387" s="53"/>
      <c r="R387" s="65"/>
      <c r="S387" s="58"/>
    </row>
    <row r="388" spans="1:22" s="36" customFormat="1">
      <c r="A388" s="72"/>
      <c r="B388" s="24"/>
      <c r="C388" s="24"/>
      <c r="D388" s="24"/>
      <c r="F388" s="166"/>
      <c r="G388" s="111"/>
      <c r="H388" s="112"/>
      <c r="I388" s="112"/>
      <c r="J388" s="113"/>
      <c r="K388" s="112"/>
      <c r="L388" s="112"/>
      <c r="M388" s="114"/>
      <c r="N388" s="113"/>
      <c r="O388" s="99"/>
      <c r="Q388" s="53"/>
      <c r="R388" s="65"/>
      <c r="S388" s="58"/>
    </row>
    <row r="389" spans="1:22" s="28" customFormat="1">
      <c r="A389" s="72"/>
      <c r="B389" s="24"/>
      <c r="C389" s="24"/>
      <c r="D389" s="24"/>
      <c r="E389" s="36"/>
      <c r="F389" s="166"/>
      <c r="G389" s="111"/>
      <c r="H389" s="112"/>
      <c r="I389" s="112"/>
      <c r="J389" s="113"/>
      <c r="K389" s="112"/>
      <c r="L389" s="112"/>
      <c r="M389" s="113"/>
      <c r="N389" s="113"/>
      <c r="O389" s="99"/>
      <c r="Q389" s="53"/>
      <c r="R389" s="65"/>
      <c r="S389" s="56"/>
    </row>
    <row r="390" spans="1:22" s="28" customFormat="1">
      <c r="A390" s="72"/>
      <c r="B390" s="24"/>
      <c r="C390" s="24"/>
      <c r="D390" s="24"/>
      <c r="E390" s="36"/>
      <c r="F390" s="166"/>
      <c r="G390" s="111"/>
      <c r="H390" s="112"/>
      <c r="I390" s="112"/>
      <c r="J390" s="113"/>
      <c r="K390" s="112"/>
      <c r="L390" s="112"/>
      <c r="M390" s="114"/>
      <c r="N390" s="113"/>
      <c r="O390" s="99"/>
      <c r="Q390" s="53"/>
      <c r="R390" s="65"/>
      <c r="S390" s="56"/>
    </row>
    <row r="391" spans="1:22" s="31" customFormat="1">
      <c r="A391" s="72"/>
      <c r="B391" s="24"/>
      <c r="C391" s="24"/>
      <c r="D391" s="24"/>
      <c r="E391" s="36"/>
      <c r="F391" s="166"/>
      <c r="G391" s="111"/>
      <c r="H391" s="112"/>
      <c r="I391" s="112"/>
      <c r="J391" s="113"/>
      <c r="K391" s="112"/>
      <c r="L391" s="112"/>
      <c r="M391" s="114"/>
      <c r="N391" s="113"/>
      <c r="O391" s="99"/>
      <c r="P391" s="28"/>
      <c r="Q391" s="53"/>
      <c r="R391" s="65"/>
      <c r="S391" s="63"/>
    </row>
    <row r="392" spans="1:22" s="28" customFormat="1" ht="19.5">
      <c r="A392" s="72"/>
      <c r="B392" s="100"/>
      <c r="C392" s="123"/>
      <c r="D392" s="161"/>
      <c r="E392" s="162"/>
      <c r="F392" s="166"/>
      <c r="G392" s="161"/>
      <c r="H392" s="112"/>
      <c r="I392" s="112"/>
      <c r="J392" s="113"/>
      <c r="K392" s="112"/>
      <c r="L392" s="112"/>
      <c r="M392" s="114"/>
      <c r="N392" s="113"/>
      <c r="O392" s="99"/>
      <c r="Q392" s="53"/>
      <c r="R392" s="65"/>
      <c r="S392" s="56"/>
    </row>
    <row r="393" spans="1:22" s="28" customFormat="1" ht="19.5">
      <c r="A393" s="72"/>
      <c r="B393" s="191"/>
      <c r="C393" s="123"/>
      <c r="D393" s="161"/>
      <c r="E393" s="162"/>
      <c r="F393" s="166"/>
      <c r="G393" s="161"/>
      <c r="H393" s="112"/>
      <c r="I393" s="112"/>
      <c r="J393" s="113"/>
      <c r="K393" s="112"/>
      <c r="L393" s="112"/>
      <c r="M393" s="114"/>
      <c r="N393" s="113"/>
      <c r="O393" s="99"/>
      <c r="Q393" s="53"/>
      <c r="R393" s="65"/>
      <c r="S393" s="56"/>
    </row>
    <row r="394" spans="1:22" s="28" customFormat="1">
      <c r="A394" s="72"/>
      <c r="B394" s="73"/>
      <c r="C394" s="51"/>
      <c r="D394" s="161"/>
      <c r="E394" s="167"/>
      <c r="F394" s="166"/>
      <c r="G394" s="111"/>
      <c r="H394" s="112"/>
      <c r="I394" s="112"/>
      <c r="J394" s="113"/>
      <c r="K394" s="172"/>
      <c r="L394" s="172"/>
      <c r="M394" s="172"/>
      <c r="N394" s="166"/>
      <c r="O394" s="99"/>
      <c r="Q394" s="53"/>
      <c r="R394" s="65"/>
      <c r="S394" s="56"/>
    </row>
    <row r="395" spans="1:22" s="28" customFormat="1">
      <c r="A395" s="72"/>
      <c r="B395" s="73"/>
      <c r="C395" s="51"/>
      <c r="D395" s="161"/>
      <c r="E395" s="167"/>
      <c r="F395" s="166"/>
      <c r="G395" s="111"/>
      <c r="H395" s="112"/>
      <c r="I395" s="112"/>
      <c r="J395" s="113"/>
      <c r="K395" s="112"/>
      <c r="L395" s="112"/>
      <c r="M395" s="114"/>
      <c r="N395" s="113"/>
      <c r="O395" s="99"/>
      <c r="Q395" s="53"/>
      <c r="R395" s="65"/>
      <c r="S395" s="56"/>
    </row>
    <row r="396" spans="1:22" s="28" customFormat="1">
      <c r="A396" s="72"/>
      <c r="B396" s="100"/>
      <c r="C396" s="24"/>
      <c r="D396" s="24"/>
      <c r="E396" s="171"/>
      <c r="F396" s="166"/>
      <c r="G396" s="137"/>
      <c r="H396" s="165"/>
      <c r="I396" s="165"/>
      <c r="J396" s="166"/>
      <c r="K396" s="112"/>
      <c r="L396" s="112"/>
      <c r="M396" s="114"/>
      <c r="N396" s="113"/>
      <c r="O396" s="99"/>
      <c r="Q396" s="53"/>
      <c r="R396" s="65"/>
      <c r="S396" s="56"/>
    </row>
    <row r="397" spans="1:22" s="31" customFormat="1">
      <c r="A397" s="72"/>
      <c r="B397" s="73"/>
      <c r="C397" s="24"/>
      <c r="D397" s="24"/>
      <c r="E397" s="36"/>
      <c r="F397" s="166"/>
      <c r="G397" s="111"/>
      <c r="H397" s="112"/>
      <c r="I397" s="112"/>
      <c r="J397" s="113"/>
      <c r="K397" s="112"/>
      <c r="L397" s="112"/>
      <c r="M397" s="114"/>
      <c r="N397" s="113"/>
      <c r="O397" s="99"/>
      <c r="P397" s="28"/>
      <c r="Q397" s="53"/>
      <c r="R397" s="68"/>
      <c r="S397" s="63"/>
    </row>
    <row r="398" spans="1:22" s="28" customFormat="1">
      <c r="A398" s="72"/>
      <c r="B398" s="73"/>
      <c r="C398" s="24"/>
      <c r="D398" s="24"/>
      <c r="E398" s="36"/>
      <c r="F398" s="166"/>
      <c r="G398" s="111"/>
      <c r="H398" s="112"/>
      <c r="I398" s="112"/>
      <c r="J398" s="113"/>
      <c r="K398" s="112"/>
      <c r="L398" s="112"/>
      <c r="M398" s="114"/>
      <c r="N398" s="113"/>
      <c r="O398" s="99"/>
      <c r="Q398" s="53"/>
      <c r="R398" s="65"/>
      <c r="S398" s="58"/>
    </row>
    <row r="399" spans="1:22" s="28" customFormat="1">
      <c r="A399" s="72"/>
      <c r="B399" s="73"/>
      <c r="C399" s="24"/>
      <c r="D399" s="24"/>
      <c r="E399" s="36"/>
      <c r="F399" s="166"/>
      <c r="G399" s="111"/>
      <c r="H399" s="112"/>
      <c r="I399" s="112"/>
      <c r="J399" s="113"/>
      <c r="K399" s="112"/>
      <c r="L399" s="112"/>
      <c r="M399" s="114"/>
      <c r="N399" s="113"/>
      <c r="O399" s="99"/>
      <c r="Q399" s="53"/>
      <c r="R399" s="65"/>
      <c r="S399" s="58"/>
    </row>
    <row r="400" spans="1:22" s="31" customFormat="1">
      <c r="A400" s="72"/>
      <c r="B400" s="73"/>
      <c r="C400" s="24"/>
      <c r="D400" s="24"/>
      <c r="E400" s="36"/>
      <c r="F400" s="166"/>
      <c r="G400" s="111"/>
      <c r="H400" s="112"/>
      <c r="I400" s="112"/>
      <c r="J400" s="113"/>
      <c r="K400" s="112"/>
      <c r="L400" s="112"/>
      <c r="M400" s="114"/>
      <c r="N400" s="113"/>
      <c r="O400" s="99"/>
      <c r="P400" s="28"/>
      <c r="Q400" s="53"/>
      <c r="R400" s="68"/>
      <c r="S400" s="63"/>
    </row>
    <row r="401" spans="1:19" s="28" customFormat="1">
      <c r="A401" s="72"/>
      <c r="B401" s="73"/>
      <c r="C401" s="24"/>
      <c r="D401" s="24"/>
      <c r="E401" s="36"/>
      <c r="F401" s="166"/>
      <c r="G401" s="111"/>
      <c r="H401" s="112"/>
      <c r="I401" s="112"/>
      <c r="J401" s="113"/>
      <c r="K401" s="165"/>
      <c r="L401" s="165"/>
      <c r="M401" s="166"/>
      <c r="N401" s="166"/>
      <c r="O401" s="99"/>
      <c r="Q401" s="53"/>
      <c r="R401" s="65"/>
      <c r="S401" s="58"/>
    </row>
    <row r="402" spans="1:19" s="31" customFormat="1" ht="19.5">
      <c r="A402" s="72"/>
      <c r="B402" s="191"/>
      <c r="C402" s="123"/>
      <c r="D402" s="161"/>
      <c r="E402" s="162"/>
      <c r="F402" s="197"/>
      <c r="G402" s="178"/>
      <c r="H402" s="178"/>
      <c r="I402" s="178"/>
      <c r="J402" s="179"/>
      <c r="K402" s="112"/>
      <c r="L402" s="112"/>
      <c r="M402" s="114"/>
      <c r="N402" s="113"/>
      <c r="O402" s="99"/>
      <c r="P402" s="28"/>
      <c r="Q402" s="53"/>
      <c r="R402" s="68"/>
      <c r="S402" s="63"/>
    </row>
    <row r="403" spans="1:19" s="28" customFormat="1">
      <c r="A403" s="72"/>
      <c r="B403" s="73"/>
      <c r="C403" s="51"/>
      <c r="D403" s="161"/>
      <c r="E403" s="167"/>
      <c r="F403" s="166"/>
      <c r="G403" s="111"/>
      <c r="H403" s="112"/>
      <c r="I403" s="112"/>
      <c r="J403" s="113"/>
      <c r="K403" s="112"/>
      <c r="L403" s="112"/>
      <c r="M403" s="112"/>
      <c r="N403" s="113"/>
      <c r="O403" s="99"/>
      <c r="Q403" s="53"/>
      <c r="R403" s="65"/>
      <c r="S403" s="69"/>
    </row>
    <row r="404" spans="1:19" s="28" customFormat="1">
      <c r="A404" s="72"/>
      <c r="B404" s="73"/>
      <c r="C404" s="123"/>
      <c r="D404" s="161"/>
      <c r="E404" s="145"/>
      <c r="F404" s="166"/>
      <c r="G404" s="111"/>
      <c r="H404" s="112"/>
      <c r="I404" s="112"/>
      <c r="J404" s="113"/>
      <c r="K404" s="112"/>
      <c r="L404" s="112"/>
      <c r="M404" s="114"/>
      <c r="N404" s="113"/>
      <c r="O404" s="99"/>
      <c r="Q404" s="53"/>
      <c r="R404" s="65"/>
      <c r="S404" s="69"/>
    </row>
    <row r="405" spans="1:19" s="28" customFormat="1">
      <c r="A405" s="72"/>
      <c r="B405" s="73"/>
      <c r="C405" s="51"/>
      <c r="D405" s="161"/>
      <c r="E405" s="167"/>
      <c r="F405" s="166"/>
      <c r="G405" s="111"/>
      <c r="H405" s="112"/>
      <c r="I405" s="112"/>
      <c r="J405" s="113"/>
      <c r="K405" s="112"/>
      <c r="L405" s="112"/>
      <c r="M405" s="114"/>
      <c r="N405" s="113"/>
      <c r="O405" s="99"/>
      <c r="Q405" s="53"/>
      <c r="R405" s="70"/>
      <c r="S405" s="71"/>
    </row>
    <row r="406" spans="1:19" s="28" customFormat="1">
      <c r="A406" s="72"/>
      <c r="B406" s="73"/>
      <c r="C406" s="123"/>
      <c r="D406" s="161"/>
      <c r="E406" s="145"/>
      <c r="F406" s="166"/>
      <c r="G406" s="147"/>
      <c r="H406" s="112"/>
      <c r="I406" s="112"/>
      <c r="J406" s="113"/>
      <c r="K406" s="112"/>
      <c r="L406" s="112"/>
      <c r="M406" s="114"/>
      <c r="N406" s="113"/>
      <c r="O406" s="99"/>
      <c r="Q406" s="53"/>
      <c r="R406" s="70"/>
      <c r="S406" s="71"/>
    </row>
    <row r="407" spans="1:19" s="28" customFormat="1">
      <c r="A407" s="72"/>
      <c r="B407" s="73"/>
      <c r="C407" s="123"/>
      <c r="D407" s="161"/>
      <c r="E407" s="183"/>
      <c r="F407" s="166"/>
      <c r="G407" s="111"/>
      <c r="H407" s="112"/>
      <c r="I407" s="112"/>
      <c r="J407" s="113"/>
      <c r="K407" s="112"/>
      <c r="L407" s="112"/>
      <c r="M407" s="114"/>
      <c r="N407" s="113"/>
      <c r="O407" s="99"/>
      <c r="Q407" s="53"/>
      <c r="R407" s="70"/>
      <c r="S407" s="71"/>
    </row>
    <row r="408" spans="1:19" s="31" customFormat="1">
      <c r="A408" s="72"/>
      <c r="B408" s="73"/>
      <c r="C408" s="123"/>
      <c r="D408" s="161"/>
      <c r="E408" s="145"/>
      <c r="F408" s="166"/>
      <c r="G408" s="147"/>
      <c r="H408" s="112"/>
      <c r="I408" s="112"/>
      <c r="J408" s="113"/>
      <c r="K408" s="112"/>
      <c r="L408" s="112"/>
      <c r="M408" s="113"/>
      <c r="N408" s="113"/>
      <c r="O408" s="99"/>
      <c r="P408" s="28"/>
      <c r="Q408" s="53"/>
      <c r="R408" s="70"/>
      <c r="S408" s="71"/>
    </row>
    <row r="409" spans="1:19" s="28" customFormat="1">
      <c r="A409" s="72"/>
      <c r="B409" s="73"/>
      <c r="C409" s="123"/>
      <c r="D409" s="161"/>
      <c r="E409" s="145"/>
      <c r="F409" s="166"/>
      <c r="G409" s="147"/>
      <c r="H409" s="112"/>
      <c r="I409" s="112"/>
      <c r="J409" s="113"/>
      <c r="K409" s="112"/>
      <c r="L409" s="112"/>
      <c r="M409" s="114"/>
      <c r="N409" s="113"/>
      <c r="O409" s="99"/>
      <c r="Q409" s="53"/>
      <c r="R409" s="70"/>
      <c r="S409" s="71"/>
    </row>
    <row r="410" spans="1:19" s="28" customFormat="1">
      <c r="A410" s="72"/>
      <c r="B410" s="73"/>
      <c r="C410" s="24"/>
      <c r="D410" s="169"/>
      <c r="E410" s="110"/>
      <c r="F410" s="166"/>
      <c r="G410" s="111"/>
      <c r="H410" s="112"/>
      <c r="I410" s="112"/>
      <c r="J410" s="113"/>
      <c r="K410" s="112"/>
      <c r="L410" s="112"/>
      <c r="M410" s="114"/>
      <c r="N410" s="113"/>
      <c r="O410" s="99"/>
      <c r="Q410" s="53"/>
      <c r="R410" s="70"/>
      <c r="S410" s="71"/>
    </row>
    <row r="411" spans="1:19" s="28" customFormat="1">
      <c r="A411" s="72"/>
      <c r="B411" s="73"/>
      <c r="C411" s="24"/>
      <c r="D411" s="161"/>
      <c r="E411" s="145"/>
      <c r="F411" s="166"/>
      <c r="G411" s="111"/>
      <c r="H411" s="112"/>
      <c r="I411" s="112"/>
      <c r="J411" s="113"/>
      <c r="K411" s="112"/>
      <c r="L411" s="112"/>
      <c r="M411" s="114"/>
      <c r="N411" s="113"/>
      <c r="O411" s="99"/>
      <c r="Q411" s="53"/>
      <c r="R411" s="70"/>
      <c r="S411" s="71"/>
    </row>
    <row r="412" spans="1:19" s="22" customFormat="1">
      <c r="A412" s="72"/>
      <c r="B412" s="73"/>
      <c r="C412" s="24"/>
      <c r="D412" s="161"/>
      <c r="E412" s="110"/>
      <c r="F412" s="196"/>
      <c r="G412" s="111"/>
      <c r="H412" s="112"/>
      <c r="I412" s="112"/>
      <c r="J412" s="113"/>
      <c r="K412" s="112"/>
      <c r="L412" s="112"/>
      <c r="M412" s="114"/>
      <c r="N412" s="113"/>
      <c r="O412" s="99"/>
      <c r="Q412" s="53"/>
      <c r="R412" s="70"/>
      <c r="S412" s="71"/>
    </row>
    <row r="413" spans="1:19" s="28" customFormat="1">
      <c r="A413" s="72"/>
      <c r="B413" s="73"/>
      <c r="C413" s="24"/>
      <c r="D413" s="161"/>
      <c r="E413" s="110"/>
      <c r="F413" s="170"/>
      <c r="G413" s="111"/>
      <c r="H413" s="112"/>
      <c r="I413" s="112"/>
      <c r="J413" s="113"/>
      <c r="K413" s="112"/>
      <c r="L413" s="112"/>
      <c r="M413" s="114"/>
      <c r="N413" s="113"/>
      <c r="O413" s="99"/>
      <c r="Q413" s="53"/>
      <c r="R413" s="70"/>
      <c r="S413" s="71"/>
    </row>
    <row r="414" spans="1:19" s="28" customFormat="1">
      <c r="A414" s="72"/>
      <c r="B414" s="100"/>
      <c r="C414" s="123"/>
      <c r="D414" s="161"/>
      <c r="E414" s="171"/>
      <c r="F414" s="166"/>
      <c r="G414" s="161"/>
      <c r="H414" s="112"/>
      <c r="I414" s="112"/>
      <c r="J414" s="113"/>
      <c r="K414" s="112"/>
      <c r="L414" s="112"/>
      <c r="M414" s="114"/>
      <c r="N414" s="113"/>
      <c r="O414" s="99"/>
      <c r="Q414" s="53"/>
      <c r="R414" s="70"/>
      <c r="S414" s="71"/>
    </row>
    <row r="415" spans="1:19" s="28" customFormat="1">
      <c r="A415" s="72"/>
      <c r="B415" s="73"/>
      <c r="C415" s="123"/>
      <c r="D415" s="161"/>
      <c r="E415" s="145"/>
      <c r="F415" s="166"/>
      <c r="G415" s="111"/>
      <c r="H415" s="112"/>
      <c r="I415" s="112"/>
      <c r="J415" s="113"/>
      <c r="K415" s="112"/>
      <c r="L415" s="112"/>
      <c r="M415" s="201"/>
      <c r="N415" s="113"/>
      <c r="O415" s="99"/>
      <c r="Q415" s="53"/>
      <c r="R415" s="70"/>
      <c r="S415" s="71"/>
    </row>
    <row r="416" spans="1:19" s="28" customFormat="1">
      <c r="A416" s="72"/>
      <c r="B416" s="73"/>
      <c r="C416" s="123"/>
      <c r="D416" s="161"/>
      <c r="E416" s="145"/>
      <c r="F416" s="166"/>
      <c r="G416" s="111"/>
      <c r="H416" s="112"/>
      <c r="I416" s="112"/>
      <c r="J416" s="113"/>
      <c r="K416" s="112"/>
      <c r="L416" s="112"/>
      <c r="M416" s="114"/>
      <c r="N416" s="113"/>
      <c r="O416" s="99"/>
      <c r="Q416" s="53"/>
      <c r="R416" s="70"/>
      <c r="S416" s="71"/>
    </row>
    <row r="417" spans="1:19" s="28" customFormat="1">
      <c r="A417" s="72"/>
      <c r="B417" s="73"/>
      <c r="C417" s="24"/>
      <c r="D417" s="24"/>
      <c r="E417" s="36"/>
      <c r="F417" s="166"/>
      <c r="G417" s="111"/>
      <c r="H417" s="112"/>
      <c r="I417" s="112"/>
      <c r="J417" s="113"/>
      <c r="K417" s="112"/>
      <c r="L417" s="112"/>
      <c r="M417" s="114"/>
      <c r="N417" s="113"/>
      <c r="O417" s="99"/>
      <c r="Q417" s="53"/>
      <c r="R417" s="70"/>
      <c r="S417" s="71"/>
    </row>
    <row r="418" spans="1:19" s="28" customFormat="1">
      <c r="A418" s="72"/>
      <c r="B418" s="73"/>
      <c r="C418" s="123"/>
      <c r="D418" s="161"/>
      <c r="E418" s="185"/>
      <c r="F418" s="186"/>
      <c r="G418" s="111"/>
      <c r="H418" s="112"/>
      <c r="I418" s="112"/>
      <c r="J418" s="113"/>
      <c r="K418" s="112"/>
      <c r="L418" s="112"/>
      <c r="M418" s="114"/>
      <c r="N418" s="113"/>
      <c r="O418" s="99"/>
      <c r="Q418" s="53"/>
      <c r="R418" s="70"/>
      <c r="S418" s="71"/>
    </row>
    <row r="419" spans="1:19" s="28" customFormat="1">
      <c r="A419" s="72"/>
      <c r="B419" s="100"/>
      <c r="C419" s="24"/>
      <c r="D419" s="24"/>
      <c r="E419" s="171"/>
      <c r="F419" s="171"/>
      <c r="G419" s="137"/>
      <c r="H419" s="165"/>
      <c r="I419" s="165"/>
      <c r="J419" s="166"/>
      <c r="K419" s="112"/>
      <c r="L419" s="112"/>
      <c r="M419" s="114"/>
      <c r="N419" s="113"/>
      <c r="O419" s="99"/>
      <c r="Q419" s="53"/>
      <c r="R419" s="70"/>
      <c r="S419" s="71"/>
    </row>
    <row r="420" spans="1:19" s="31" customFormat="1">
      <c r="A420" s="72"/>
      <c r="B420" s="24"/>
      <c r="C420" s="24"/>
      <c r="D420" s="24"/>
      <c r="E420" s="36"/>
      <c r="F420" s="166"/>
      <c r="G420" s="111"/>
      <c r="H420" s="112"/>
      <c r="I420" s="112"/>
      <c r="J420" s="113"/>
      <c r="K420" s="112"/>
      <c r="L420" s="112"/>
      <c r="M420" s="114"/>
      <c r="N420" s="113"/>
      <c r="O420" s="99"/>
      <c r="P420" s="28"/>
      <c r="Q420" s="53"/>
      <c r="R420" s="70"/>
      <c r="S420" s="71"/>
    </row>
    <row r="421" spans="1:19" s="28" customFormat="1">
      <c r="A421" s="72"/>
      <c r="B421" s="24"/>
      <c r="C421" s="24"/>
      <c r="D421" s="24"/>
      <c r="E421" s="36"/>
      <c r="F421" s="166"/>
      <c r="G421" s="111"/>
      <c r="H421" s="112"/>
      <c r="I421" s="112"/>
      <c r="J421" s="113"/>
      <c r="K421" s="112"/>
      <c r="L421" s="112"/>
      <c r="M421" s="114"/>
      <c r="N421" s="113"/>
      <c r="O421" s="99"/>
      <c r="Q421" s="53"/>
      <c r="R421" s="70"/>
      <c r="S421" s="71"/>
    </row>
    <row r="422" spans="1:19" s="28" customFormat="1">
      <c r="A422" s="72"/>
      <c r="B422" s="24"/>
      <c r="C422" s="24"/>
      <c r="D422" s="24"/>
      <c r="E422" s="36"/>
      <c r="F422" s="166"/>
      <c r="G422" s="111"/>
      <c r="H422" s="112"/>
      <c r="I422" s="112"/>
      <c r="J422" s="113"/>
      <c r="K422" s="112"/>
      <c r="L422" s="112"/>
      <c r="M422" s="113"/>
      <c r="N422" s="113"/>
      <c r="O422" s="99"/>
      <c r="Q422" s="53"/>
      <c r="R422" s="70"/>
      <c r="S422" s="71"/>
    </row>
    <row r="423" spans="1:19" s="28" customFormat="1">
      <c r="A423" s="72"/>
      <c r="B423" s="24"/>
      <c r="C423" s="24"/>
      <c r="D423" s="24"/>
      <c r="E423" s="36"/>
      <c r="F423" s="166"/>
      <c r="G423" s="111"/>
      <c r="H423" s="112"/>
      <c r="I423" s="112"/>
      <c r="J423" s="113"/>
      <c r="K423" s="112"/>
      <c r="L423" s="112"/>
      <c r="M423" s="114"/>
      <c r="N423" s="113"/>
      <c r="O423" s="99"/>
      <c r="Q423" s="53"/>
      <c r="R423" s="70"/>
      <c r="S423" s="71"/>
    </row>
    <row r="424" spans="1:19" s="28" customFormat="1">
      <c r="A424" s="72"/>
      <c r="B424" s="24"/>
      <c r="C424" s="24"/>
      <c r="D424" s="24"/>
      <c r="E424" s="36"/>
      <c r="F424" s="166"/>
      <c r="G424" s="111"/>
      <c r="H424" s="112"/>
      <c r="I424" s="112"/>
      <c r="J424" s="113"/>
      <c r="K424" s="112"/>
      <c r="L424" s="112"/>
      <c r="M424" s="114"/>
      <c r="N424" s="113"/>
      <c r="O424" s="99"/>
      <c r="Q424" s="53"/>
      <c r="R424" s="70"/>
      <c r="S424" s="71"/>
    </row>
    <row r="425" spans="1:19" s="28" customFormat="1">
      <c r="A425" s="72"/>
      <c r="B425" s="24"/>
      <c r="C425" s="123"/>
      <c r="D425" s="161"/>
      <c r="E425" s="145"/>
      <c r="F425" s="166"/>
      <c r="G425" s="111"/>
      <c r="H425" s="112"/>
      <c r="I425" s="112"/>
      <c r="J425" s="113"/>
      <c r="K425" s="112"/>
      <c r="L425" s="112"/>
      <c r="M425" s="114"/>
      <c r="N425" s="113"/>
      <c r="O425" s="99"/>
      <c r="Q425" s="53"/>
      <c r="R425" s="70"/>
      <c r="S425" s="71"/>
    </row>
    <row r="426" spans="1:19" s="31" customFormat="1" ht="19.5">
      <c r="A426" s="72"/>
      <c r="B426" s="191"/>
      <c r="C426" s="123"/>
      <c r="D426" s="161"/>
      <c r="E426" s="162"/>
      <c r="F426" s="163"/>
      <c r="G426" s="161"/>
      <c r="H426" s="165"/>
      <c r="I426" s="165"/>
      <c r="J426" s="166"/>
      <c r="K426" s="112"/>
      <c r="L426" s="112"/>
      <c r="M426" s="114"/>
      <c r="N426" s="113"/>
      <c r="O426" s="99"/>
      <c r="P426" s="28"/>
      <c r="Q426" s="53"/>
      <c r="R426" s="70"/>
      <c r="S426" s="71"/>
    </row>
    <row r="427" spans="1:19" s="28" customFormat="1">
      <c r="A427" s="72"/>
      <c r="B427" s="73"/>
      <c r="C427" s="123"/>
      <c r="D427" s="161"/>
      <c r="E427" s="145"/>
      <c r="F427" s="166"/>
      <c r="G427" s="111"/>
      <c r="H427" s="112"/>
      <c r="I427" s="112"/>
      <c r="J427" s="113"/>
      <c r="K427" s="112"/>
      <c r="L427" s="112"/>
      <c r="M427" s="114"/>
      <c r="N427" s="113"/>
      <c r="O427" s="99"/>
      <c r="Q427" s="53"/>
      <c r="R427" s="70"/>
      <c r="S427" s="71"/>
    </row>
    <row r="428" spans="1:19" s="28" customFormat="1">
      <c r="A428" s="72"/>
      <c r="B428" s="73"/>
      <c r="C428" s="123"/>
      <c r="D428" s="161"/>
      <c r="E428" s="145"/>
      <c r="F428" s="166"/>
      <c r="G428" s="147"/>
      <c r="H428" s="112"/>
      <c r="I428" s="112"/>
      <c r="J428" s="113"/>
      <c r="K428" s="112"/>
      <c r="L428" s="112"/>
      <c r="M428" s="114"/>
      <c r="N428" s="113"/>
      <c r="O428" s="99"/>
      <c r="Q428" s="53"/>
      <c r="R428" s="70"/>
      <c r="S428" s="71"/>
    </row>
    <row r="429" spans="1:19" s="28" customFormat="1">
      <c r="A429" s="72"/>
      <c r="B429" s="73"/>
      <c r="C429" s="24"/>
      <c r="D429" s="169"/>
      <c r="E429" s="110"/>
      <c r="F429" s="166"/>
      <c r="G429" s="111"/>
      <c r="H429" s="112"/>
      <c r="I429" s="112"/>
      <c r="J429" s="113"/>
      <c r="K429" s="112"/>
      <c r="L429" s="112"/>
      <c r="M429" s="113"/>
      <c r="N429" s="113"/>
      <c r="O429" s="99"/>
      <c r="Q429" s="53"/>
      <c r="R429" s="70"/>
      <c r="S429" s="71"/>
    </row>
    <row r="430" spans="1:19" s="31" customFormat="1">
      <c r="A430" s="72"/>
      <c r="B430" s="73"/>
      <c r="C430" s="24"/>
      <c r="D430" s="161"/>
      <c r="E430" s="36"/>
      <c r="F430" s="196"/>
      <c r="G430" s="111"/>
      <c r="H430" s="112"/>
      <c r="I430" s="112"/>
      <c r="J430" s="113"/>
      <c r="K430" s="112"/>
      <c r="L430" s="112"/>
      <c r="M430" s="114"/>
      <c r="N430" s="113"/>
      <c r="O430" s="99"/>
      <c r="P430" s="28"/>
      <c r="Q430" s="53"/>
      <c r="R430" s="70"/>
      <c r="S430" s="71"/>
    </row>
    <row r="431" spans="1:19" s="28" customFormat="1">
      <c r="A431" s="72"/>
      <c r="B431" s="73"/>
      <c r="C431" s="24"/>
      <c r="D431" s="161"/>
      <c r="E431" s="110"/>
      <c r="F431" s="196"/>
      <c r="G431" s="111"/>
      <c r="H431" s="112"/>
      <c r="I431" s="112"/>
      <c r="J431" s="113"/>
      <c r="K431" s="112"/>
      <c r="L431" s="112"/>
      <c r="M431" s="114"/>
      <c r="N431" s="113"/>
      <c r="O431" s="99"/>
      <c r="Q431" s="53"/>
      <c r="R431" s="70"/>
      <c r="S431" s="71"/>
    </row>
    <row r="432" spans="1:19" s="28" customFormat="1">
      <c r="A432" s="72"/>
      <c r="B432" s="73"/>
      <c r="C432" s="24"/>
      <c r="D432" s="161"/>
      <c r="E432" s="110"/>
      <c r="F432" s="170"/>
      <c r="G432" s="111"/>
      <c r="H432" s="112"/>
      <c r="I432" s="112"/>
      <c r="J432" s="113"/>
      <c r="K432" s="112"/>
      <c r="L432" s="112"/>
      <c r="M432" s="114"/>
      <c r="N432" s="113"/>
      <c r="O432" s="99"/>
      <c r="Q432" s="53"/>
      <c r="R432" s="70"/>
      <c r="S432" s="71"/>
    </row>
    <row r="433" spans="1:19" s="28" customFormat="1">
      <c r="A433" s="72"/>
      <c r="B433" s="173"/>
      <c r="C433" s="173"/>
      <c r="D433" s="198"/>
      <c r="E433" s="199"/>
      <c r="F433" s="163"/>
      <c r="G433" s="195"/>
      <c r="H433" s="112"/>
      <c r="I433" s="112"/>
      <c r="J433" s="113"/>
      <c r="K433" s="112"/>
      <c r="L433" s="112"/>
      <c r="M433" s="114"/>
      <c r="N433" s="113"/>
      <c r="O433" s="99"/>
      <c r="Q433" s="53"/>
      <c r="R433" s="70"/>
      <c r="S433" s="71"/>
    </row>
    <row r="434" spans="1:19" s="28" customFormat="1">
      <c r="A434" s="72"/>
      <c r="B434" s="24"/>
      <c r="C434" s="24"/>
      <c r="D434" s="161"/>
      <c r="E434" s="110"/>
      <c r="F434" s="166"/>
      <c r="G434" s="111"/>
      <c r="H434" s="112"/>
      <c r="I434" s="112"/>
      <c r="J434" s="113"/>
      <c r="K434" s="112"/>
      <c r="L434" s="112"/>
      <c r="M434" s="114"/>
      <c r="N434" s="113"/>
      <c r="O434" s="99"/>
      <c r="Q434" s="53"/>
      <c r="R434" s="70"/>
      <c r="S434" s="71"/>
    </row>
    <row r="435" spans="1:19" s="28" customFormat="1">
      <c r="A435" s="72"/>
      <c r="B435" s="24"/>
      <c r="C435" s="24"/>
      <c r="D435" s="161"/>
      <c r="E435" s="110"/>
      <c r="F435" s="166"/>
      <c r="G435" s="111"/>
      <c r="H435" s="112"/>
      <c r="I435" s="112"/>
      <c r="J435" s="113"/>
      <c r="K435" s="112"/>
      <c r="L435" s="112"/>
      <c r="M435" s="114"/>
      <c r="N435" s="113"/>
      <c r="O435" s="99"/>
      <c r="Q435" s="53"/>
      <c r="R435" s="70"/>
      <c r="S435" s="71"/>
    </row>
    <row r="436" spans="1:19" s="28" customFormat="1">
      <c r="A436" s="72"/>
      <c r="B436" s="24"/>
      <c r="C436" s="24"/>
      <c r="D436" s="161"/>
      <c r="E436" s="110"/>
      <c r="F436" s="166"/>
      <c r="G436" s="111"/>
      <c r="H436" s="112"/>
      <c r="I436" s="112"/>
      <c r="J436" s="113"/>
      <c r="K436" s="165"/>
      <c r="L436" s="165"/>
      <c r="M436" s="166"/>
      <c r="N436" s="166"/>
      <c r="O436" s="99"/>
      <c r="Q436" s="53"/>
      <c r="R436" s="70"/>
      <c r="S436" s="71"/>
    </row>
    <row r="437" spans="1:19" s="28" customFormat="1">
      <c r="A437" s="72"/>
      <c r="B437" s="24"/>
      <c r="C437" s="24"/>
      <c r="D437" s="161"/>
      <c r="E437" s="110"/>
      <c r="F437" s="166"/>
      <c r="G437" s="111"/>
      <c r="H437" s="112"/>
      <c r="I437" s="112"/>
      <c r="J437" s="113"/>
      <c r="K437" s="112"/>
      <c r="L437" s="112"/>
      <c r="M437" s="114"/>
      <c r="N437" s="113"/>
      <c r="O437" s="99"/>
      <c r="Q437" s="53"/>
      <c r="R437" s="70"/>
      <c r="S437" s="71"/>
    </row>
    <row r="438" spans="1:19" s="28" customFormat="1">
      <c r="A438" s="72"/>
      <c r="B438" s="24"/>
      <c r="C438" s="24"/>
      <c r="D438" s="161"/>
      <c r="E438" s="110"/>
      <c r="F438" s="166"/>
      <c r="G438" s="111"/>
      <c r="H438" s="112"/>
      <c r="I438" s="112"/>
      <c r="J438" s="113"/>
      <c r="K438" s="112"/>
      <c r="L438" s="112"/>
      <c r="M438" s="114"/>
      <c r="N438" s="113"/>
      <c r="O438" s="99"/>
      <c r="Q438" s="53"/>
      <c r="R438" s="70"/>
      <c r="S438" s="71"/>
    </row>
    <row r="439" spans="1:19" s="28" customFormat="1">
      <c r="A439" s="72"/>
      <c r="B439" s="24"/>
      <c r="C439" s="72"/>
      <c r="D439" s="133"/>
      <c r="E439" s="183"/>
      <c r="F439" s="200"/>
      <c r="G439" s="111"/>
      <c r="H439" s="112"/>
      <c r="I439" s="112"/>
      <c r="J439" s="113"/>
      <c r="K439" s="112"/>
      <c r="L439" s="112"/>
      <c r="M439" s="114"/>
      <c r="N439" s="113"/>
      <c r="O439" s="99"/>
      <c r="Q439" s="53"/>
      <c r="R439" s="70"/>
      <c r="S439" s="71"/>
    </row>
    <row r="440" spans="1:19" s="28" customFormat="1">
      <c r="A440" s="72"/>
      <c r="B440" s="173"/>
      <c r="C440" s="173"/>
      <c r="D440" s="198"/>
      <c r="E440" s="199"/>
      <c r="F440" s="166"/>
      <c r="G440" s="147"/>
      <c r="H440" s="112"/>
      <c r="I440" s="112"/>
      <c r="J440" s="113"/>
      <c r="K440" s="112"/>
      <c r="L440" s="112"/>
      <c r="M440" s="114"/>
      <c r="N440" s="113"/>
      <c r="O440" s="99"/>
      <c r="Q440" s="53"/>
      <c r="R440" s="70"/>
      <c r="S440" s="71"/>
    </row>
    <row r="441" spans="1:19" s="28" customFormat="1">
      <c r="A441" s="72"/>
      <c r="B441" s="24"/>
      <c r="C441" s="24"/>
      <c r="D441" s="161"/>
      <c r="E441" s="110"/>
      <c r="F441" s="166"/>
      <c r="G441" s="111"/>
      <c r="H441" s="112"/>
      <c r="I441" s="112"/>
      <c r="J441" s="113"/>
      <c r="K441" s="172"/>
      <c r="L441" s="172"/>
      <c r="M441" s="172"/>
      <c r="N441" s="166"/>
      <c r="O441" s="99"/>
      <c r="Q441" s="53"/>
      <c r="R441" s="70"/>
      <c r="S441" s="71"/>
    </row>
    <row r="442" spans="1:19" s="28" customFormat="1">
      <c r="A442" s="72"/>
      <c r="B442" s="24"/>
      <c r="C442" s="24"/>
      <c r="D442" s="161"/>
      <c r="E442" s="110"/>
      <c r="F442" s="166"/>
      <c r="G442" s="111"/>
      <c r="H442" s="112"/>
      <c r="I442" s="112"/>
      <c r="J442" s="113"/>
      <c r="K442" s="112"/>
      <c r="L442" s="112"/>
      <c r="M442" s="114"/>
      <c r="N442" s="113"/>
      <c r="O442" s="99"/>
      <c r="Q442" s="53"/>
      <c r="R442" s="70"/>
      <c r="S442" s="71"/>
    </row>
    <row r="443" spans="1:19" s="28" customFormat="1">
      <c r="A443" s="72"/>
      <c r="B443" s="24"/>
      <c r="C443" s="24"/>
      <c r="D443" s="161"/>
      <c r="E443" s="110"/>
      <c r="F443" s="166"/>
      <c r="G443" s="111"/>
      <c r="H443" s="112"/>
      <c r="I443" s="112"/>
      <c r="J443" s="113"/>
      <c r="K443" s="112"/>
      <c r="L443" s="112"/>
      <c r="M443" s="114"/>
      <c r="N443" s="113"/>
      <c r="O443" s="99"/>
      <c r="Q443" s="53"/>
      <c r="R443" s="70"/>
      <c r="S443" s="71"/>
    </row>
    <row r="444" spans="1:19" s="28" customFormat="1">
      <c r="A444" s="72"/>
      <c r="B444" s="24"/>
      <c r="C444" s="24"/>
      <c r="D444" s="161"/>
      <c r="E444" s="110"/>
      <c r="F444" s="166"/>
      <c r="G444" s="111"/>
      <c r="H444" s="112"/>
      <c r="I444" s="112"/>
      <c r="J444" s="113"/>
      <c r="K444" s="112"/>
      <c r="L444" s="112"/>
      <c r="M444" s="114"/>
      <c r="N444" s="113"/>
      <c r="O444" s="99"/>
      <c r="Q444" s="53"/>
      <c r="R444" s="70"/>
      <c r="S444" s="71"/>
    </row>
    <row r="445" spans="1:19" s="28" customFormat="1">
      <c r="A445" s="72"/>
      <c r="B445" s="24"/>
      <c r="C445" s="24"/>
      <c r="D445" s="161"/>
      <c r="E445" s="110"/>
      <c r="F445" s="166"/>
      <c r="G445" s="111"/>
      <c r="H445" s="112"/>
      <c r="I445" s="112"/>
      <c r="J445" s="113"/>
      <c r="K445" s="112"/>
      <c r="L445" s="112"/>
      <c r="M445" s="114"/>
      <c r="N445" s="113"/>
      <c r="O445" s="99"/>
      <c r="Q445" s="53"/>
      <c r="R445" s="70"/>
      <c r="S445" s="71"/>
    </row>
    <row r="446" spans="1:19" s="28" customFormat="1">
      <c r="A446" s="72"/>
      <c r="B446" s="24"/>
      <c r="C446" s="24"/>
      <c r="D446" s="161"/>
      <c r="E446" s="110"/>
      <c r="F446" s="166"/>
      <c r="G446" s="111"/>
      <c r="H446" s="112"/>
      <c r="I446" s="112"/>
      <c r="J446" s="113"/>
      <c r="K446" s="112"/>
      <c r="L446" s="112"/>
      <c r="M446" s="114"/>
      <c r="N446" s="113"/>
      <c r="O446" s="99"/>
      <c r="Q446" s="53"/>
      <c r="R446" s="70"/>
      <c r="S446" s="71"/>
    </row>
    <row r="447" spans="1:19" s="28" customFormat="1">
      <c r="A447" s="72"/>
      <c r="B447" s="173"/>
      <c r="C447" s="173"/>
      <c r="D447" s="198"/>
      <c r="E447" s="199"/>
      <c r="F447" s="166"/>
      <c r="G447" s="195"/>
      <c r="H447" s="112"/>
      <c r="I447" s="112"/>
      <c r="J447" s="113"/>
      <c r="K447" s="112"/>
      <c r="L447" s="112"/>
      <c r="M447" s="114"/>
      <c r="N447" s="113"/>
      <c r="O447" s="99"/>
      <c r="Q447" s="53"/>
      <c r="R447" s="70"/>
      <c r="S447" s="71"/>
    </row>
    <row r="448" spans="1:19" s="28" customFormat="1">
      <c r="A448" s="72"/>
      <c r="B448" s="24"/>
      <c r="C448" s="24"/>
      <c r="D448" s="161"/>
      <c r="E448" s="110"/>
      <c r="F448" s="166"/>
      <c r="G448" s="111"/>
      <c r="H448" s="112"/>
      <c r="I448" s="112"/>
      <c r="J448" s="113"/>
      <c r="K448" s="112"/>
      <c r="L448" s="112"/>
      <c r="M448" s="112"/>
      <c r="N448" s="113"/>
      <c r="O448" s="99"/>
      <c r="Q448" s="53"/>
      <c r="R448" s="70"/>
      <c r="S448" s="71"/>
    </row>
    <row r="449" spans="1:19" s="28" customFormat="1">
      <c r="A449" s="72"/>
      <c r="B449" s="24"/>
      <c r="C449" s="24"/>
      <c r="D449" s="161"/>
      <c r="E449" s="110"/>
      <c r="F449" s="166"/>
      <c r="G449" s="111"/>
      <c r="H449" s="112"/>
      <c r="I449" s="112"/>
      <c r="J449" s="113"/>
      <c r="K449" s="112"/>
      <c r="L449" s="112"/>
      <c r="M449" s="112"/>
      <c r="N449" s="113"/>
      <c r="O449" s="99"/>
      <c r="Q449" s="53"/>
      <c r="R449" s="70"/>
      <c r="S449" s="71"/>
    </row>
    <row r="450" spans="1:19" s="28" customFormat="1">
      <c r="A450" s="72"/>
      <c r="B450" s="24"/>
      <c r="C450" s="24"/>
      <c r="D450" s="161"/>
      <c r="E450" s="110"/>
      <c r="F450" s="166"/>
      <c r="G450" s="111"/>
      <c r="H450" s="112"/>
      <c r="I450" s="112"/>
      <c r="J450" s="113"/>
      <c r="K450" s="172"/>
      <c r="L450" s="172"/>
      <c r="M450" s="172"/>
      <c r="N450" s="166"/>
      <c r="O450" s="99"/>
      <c r="Q450" s="53"/>
      <c r="R450" s="70"/>
      <c r="S450" s="71"/>
    </row>
    <row r="451" spans="1:19" s="28" customFormat="1">
      <c r="A451" s="72"/>
      <c r="B451" s="24"/>
      <c r="C451" s="24"/>
      <c r="D451" s="161"/>
      <c r="E451" s="110"/>
      <c r="F451" s="166"/>
      <c r="G451" s="111"/>
      <c r="H451" s="112"/>
      <c r="I451" s="112"/>
      <c r="J451" s="113"/>
      <c r="K451" s="112"/>
      <c r="L451" s="112"/>
      <c r="M451" s="114"/>
      <c r="N451" s="113"/>
      <c r="O451" s="99"/>
      <c r="Q451" s="53"/>
      <c r="R451" s="70"/>
      <c r="S451" s="71"/>
    </row>
    <row r="452" spans="1:19" s="28" customFormat="1" ht="32.25" customHeight="1">
      <c r="A452" s="72"/>
      <c r="B452" s="24"/>
      <c r="C452" s="24"/>
      <c r="D452" s="161"/>
      <c r="E452" s="110"/>
      <c r="F452" s="166"/>
      <c r="G452" s="111"/>
      <c r="H452" s="112"/>
      <c r="I452" s="112"/>
      <c r="J452" s="113"/>
      <c r="K452" s="112"/>
      <c r="L452" s="112"/>
      <c r="M452" s="114"/>
      <c r="N452" s="113"/>
      <c r="O452" s="99"/>
      <c r="Q452" s="53"/>
      <c r="R452" s="70"/>
      <c r="S452" s="71"/>
    </row>
    <row r="453" spans="1:19">
      <c r="A453" s="72"/>
      <c r="B453" s="24"/>
      <c r="C453" s="72"/>
      <c r="D453" s="133"/>
      <c r="E453" s="183"/>
      <c r="F453" s="200"/>
      <c r="G453" s="111"/>
      <c r="H453" s="112"/>
      <c r="I453" s="112"/>
      <c r="J453" s="113"/>
      <c r="K453" s="48"/>
      <c r="L453" s="48"/>
      <c r="M453" s="49"/>
      <c r="N453" s="49"/>
      <c r="O453" s="99"/>
    </row>
    <row r="454" spans="1:19">
      <c r="A454" s="72"/>
      <c r="B454" s="173"/>
      <c r="C454" s="173"/>
      <c r="D454" s="198"/>
      <c r="E454" s="199"/>
      <c r="F454" s="166"/>
      <c r="G454" s="195"/>
      <c r="H454" s="112"/>
      <c r="I454" s="112"/>
      <c r="J454" s="113"/>
      <c r="K454" s="48"/>
      <c r="L454" s="48"/>
      <c r="M454" s="49"/>
      <c r="N454" s="49"/>
      <c r="O454" s="99"/>
    </row>
    <row r="455" spans="1:19">
      <c r="A455" s="72"/>
      <c r="B455" s="24"/>
      <c r="C455" s="24"/>
      <c r="D455" s="161"/>
      <c r="E455" s="110"/>
      <c r="F455" s="166"/>
      <c r="G455" s="111"/>
      <c r="H455" s="112"/>
      <c r="I455" s="112"/>
      <c r="J455" s="113"/>
      <c r="K455" s="206"/>
      <c r="L455" s="206"/>
      <c r="M455" s="206"/>
      <c r="N455" s="207"/>
      <c r="O455" s="99"/>
    </row>
    <row r="456" spans="1:19">
      <c r="A456" s="72"/>
      <c r="B456" s="24"/>
      <c r="C456" s="24"/>
      <c r="D456" s="161"/>
      <c r="E456" s="110"/>
      <c r="F456" s="166"/>
      <c r="G456" s="111"/>
      <c r="H456" s="112"/>
      <c r="I456" s="112"/>
      <c r="J456" s="113"/>
      <c r="K456" s="143"/>
      <c r="L456" s="143"/>
      <c r="M456" s="143"/>
      <c r="N456" s="143"/>
      <c r="O456" s="99"/>
    </row>
    <row r="457" spans="1:19">
      <c r="A457" s="72"/>
      <c r="B457" s="24"/>
      <c r="C457" s="24"/>
      <c r="D457" s="161"/>
      <c r="E457" s="110"/>
      <c r="F457" s="166"/>
      <c r="G457" s="111"/>
      <c r="H457" s="112"/>
      <c r="I457" s="112"/>
      <c r="J457" s="113"/>
      <c r="K457" s="112"/>
      <c r="L457" s="112"/>
      <c r="M457" s="112"/>
      <c r="N457" s="113"/>
      <c r="O457" s="99"/>
    </row>
    <row r="458" spans="1:19">
      <c r="A458" s="72"/>
      <c r="B458" s="24"/>
      <c r="C458" s="24"/>
      <c r="D458" s="161"/>
      <c r="E458" s="110"/>
      <c r="F458" s="166"/>
      <c r="G458" s="111"/>
      <c r="H458" s="112"/>
      <c r="I458" s="112"/>
      <c r="J458" s="113"/>
      <c r="K458" s="112"/>
      <c r="L458" s="112"/>
      <c r="M458" s="112"/>
      <c r="N458" s="113"/>
      <c r="O458" s="99"/>
    </row>
    <row r="459" spans="1:19">
      <c r="A459" s="72"/>
      <c r="B459" s="24"/>
      <c r="C459" s="24"/>
      <c r="D459" s="161"/>
      <c r="E459" s="110"/>
      <c r="F459" s="166"/>
      <c r="G459" s="111"/>
      <c r="H459" s="112"/>
      <c r="I459" s="112"/>
      <c r="J459" s="113"/>
      <c r="K459" s="143"/>
      <c r="L459" s="143"/>
      <c r="M459" s="143"/>
      <c r="N459" s="143"/>
      <c r="O459" s="99"/>
    </row>
    <row r="460" spans="1:19">
      <c r="A460" s="72"/>
      <c r="B460" s="24"/>
      <c r="C460" s="24"/>
      <c r="D460" s="161"/>
      <c r="E460" s="110"/>
      <c r="F460" s="166"/>
      <c r="G460" s="111"/>
      <c r="H460" s="112"/>
      <c r="I460" s="112"/>
      <c r="J460" s="113"/>
      <c r="K460" s="112"/>
      <c r="L460" s="112"/>
      <c r="M460" s="114"/>
      <c r="N460" s="113"/>
      <c r="O460" s="99"/>
    </row>
    <row r="461" spans="1:19">
      <c r="A461" s="72"/>
      <c r="B461" s="173"/>
      <c r="C461" s="123"/>
      <c r="D461" s="161"/>
      <c r="E461" s="171"/>
      <c r="F461" s="163"/>
      <c r="G461" s="161"/>
      <c r="H461" s="165"/>
      <c r="I461" s="165"/>
      <c r="J461" s="166"/>
      <c r="K461" s="112"/>
      <c r="L461" s="112"/>
      <c r="M461" s="114"/>
      <c r="N461" s="113"/>
      <c r="O461" s="99"/>
    </row>
    <row r="462" spans="1:19">
      <c r="A462" s="72"/>
      <c r="B462" s="73"/>
      <c r="C462" s="123"/>
      <c r="D462" s="161"/>
      <c r="E462" s="145"/>
      <c r="F462" s="166"/>
      <c r="G462" s="111"/>
      <c r="H462" s="112"/>
      <c r="I462" s="112"/>
      <c r="J462" s="113"/>
      <c r="K462" s="112"/>
      <c r="L462" s="112"/>
      <c r="M462" s="114"/>
      <c r="N462" s="113"/>
      <c r="O462" s="99"/>
    </row>
    <row r="463" spans="1:19">
      <c r="A463" s="72"/>
      <c r="B463" s="73"/>
      <c r="C463" s="123"/>
      <c r="D463" s="161"/>
      <c r="E463" s="145"/>
      <c r="F463" s="166"/>
      <c r="G463" s="111"/>
      <c r="H463" s="112"/>
      <c r="I463" s="112"/>
      <c r="J463" s="113"/>
      <c r="K463" s="143"/>
      <c r="L463" s="143"/>
      <c r="M463" s="143"/>
      <c r="N463" s="143"/>
      <c r="O463" s="99"/>
    </row>
    <row r="464" spans="1:19">
      <c r="A464" s="72"/>
      <c r="B464" s="73"/>
      <c r="C464" s="24"/>
      <c r="D464" s="24"/>
      <c r="E464" s="36"/>
      <c r="F464" s="166"/>
      <c r="G464" s="111"/>
      <c r="H464" s="112"/>
      <c r="I464" s="112"/>
      <c r="J464" s="113"/>
      <c r="K464" s="112"/>
      <c r="L464" s="112"/>
      <c r="M464" s="114"/>
      <c r="N464" s="113"/>
      <c r="O464" s="99"/>
    </row>
    <row r="465" spans="1:15">
      <c r="A465" s="72"/>
      <c r="B465" s="73"/>
      <c r="C465" s="123"/>
      <c r="D465" s="161"/>
      <c r="E465" s="185"/>
      <c r="F465" s="186"/>
      <c r="G465" s="111"/>
      <c r="H465" s="112"/>
      <c r="I465" s="112"/>
      <c r="J465" s="113"/>
      <c r="K465" s="112"/>
      <c r="L465" s="112"/>
      <c r="M465" s="112"/>
      <c r="N465" s="113"/>
      <c r="O465" s="99"/>
    </row>
    <row r="466" spans="1:15">
      <c r="A466" s="72"/>
      <c r="B466" s="100"/>
      <c r="C466" s="24"/>
      <c r="D466" s="24"/>
      <c r="E466" s="171"/>
      <c r="F466" s="166"/>
      <c r="G466" s="137"/>
      <c r="H466" s="165"/>
      <c r="I466" s="165"/>
      <c r="J466" s="166"/>
      <c r="K466" s="112"/>
      <c r="L466" s="112"/>
      <c r="M466" s="114"/>
      <c r="N466" s="113"/>
      <c r="O466" s="99"/>
    </row>
    <row r="467" spans="1:15">
      <c r="A467" s="72"/>
      <c r="B467" s="73"/>
      <c r="C467" s="24"/>
      <c r="D467" s="24"/>
      <c r="E467" s="36"/>
      <c r="F467" s="166"/>
      <c r="G467" s="111"/>
      <c r="H467" s="112"/>
      <c r="I467" s="112"/>
      <c r="J467" s="113"/>
      <c r="K467" s="112"/>
      <c r="L467" s="112"/>
      <c r="M467" s="112"/>
      <c r="N467" s="113"/>
      <c r="O467" s="99"/>
    </row>
    <row r="468" spans="1:15">
      <c r="A468" s="72"/>
      <c r="B468" s="73"/>
      <c r="C468" s="24"/>
      <c r="D468" s="24"/>
      <c r="E468" s="36"/>
      <c r="F468" s="166"/>
      <c r="G468" s="111"/>
      <c r="H468" s="112"/>
      <c r="I468" s="112"/>
      <c r="J468" s="113"/>
      <c r="K468" s="143"/>
      <c r="L468" s="143"/>
      <c r="M468" s="143"/>
      <c r="N468" s="143"/>
      <c r="O468" s="99"/>
    </row>
    <row r="469" spans="1:15">
      <c r="A469" s="72"/>
      <c r="B469" s="73"/>
      <c r="C469" s="24"/>
      <c r="D469" s="24"/>
      <c r="E469" s="36"/>
      <c r="F469" s="166"/>
      <c r="G469" s="111"/>
      <c r="H469" s="112"/>
      <c r="I469" s="112"/>
      <c r="J469" s="113"/>
      <c r="K469" s="112"/>
      <c r="L469" s="112"/>
      <c r="M469" s="112"/>
      <c r="N469" s="113"/>
      <c r="O469" s="99"/>
    </row>
    <row r="470" spans="1:15">
      <c r="A470" s="72"/>
      <c r="B470" s="73"/>
      <c r="C470" s="24"/>
      <c r="D470" s="24"/>
      <c r="E470" s="36"/>
      <c r="F470" s="166"/>
      <c r="G470" s="111"/>
      <c r="H470" s="112"/>
      <c r="I470" s="112"/>
      <c r="J470" s="113"/>
      <c r="K470" s="112"/>
      <c r="L470" s="112"/>
      <c r="M470" s="112"/>
      <c r="N470" s="113"/>
      <c r="O470" s="99"/>
    </row>
    <row r="471" spans="1:15">
      <c r="A471" s="72"/>
      <c r="B471" s="73"/>
      <c r="C471" s="24"/>
      <c r="D471" s="24"/>
      <c r="E471" s="36"/>
      <c r="F471" s="166"/>
      <c r="G471" s="111"/>
      <c r="H471" s="112"/>
      <c r="I471" s="112"/>
      <c r="J471" s="113"/>
      <c r="K471" s="112"/>
      <c r="L471" s="112"/>
      <c r="M471" s="112"/>
      <c r="N471" s="113"/>
      <c r="O471" s="99"/>
    </row>
    <row r="472" spans="1:15">
      <c r="A472" s="72"/>
      <c r="B472" s="73"/>
      <c r="C472" s="123"/>
      <c r="D472" s="161"/>
      <c r="E472" s="145"/>
      <c r="F472" s="166"/>
      <c r="G472" s="111"/>
      <c r="H472" s="112"/>
      <c r="I472" s="112"/>
      <c r="J472" s="113"/>
      <c r="K472" s="112"/>
      <c r="L472" s="112"/>
      <c r="M472" s="114"/>
      <c r="N472" s="113"/>
      <c r="O472" s="99"/>
    </row>
    <row r="473" spans="1:15">
      <c r="A473" s="72"/>
      <c r="B473" s="73"/>
      <c r="C473" s="123"/>
      <c r="D473" s="202"/>
      <c r="E473" s="145"/>
      <c r="F473" s="166"/>
      <c r="G473" s="147"/>
      <c r="H473" s="112"/>
      <c r="I473" s="112"/>
      <c r="J473" s="113"/>
      <c r="K473" s="112"/>
      <c r="L473" s="112"/>
      <c r="M473" s="112"/>
      <c r="N473" s="113"/>
      <c r="O473" s="99"/>
    </row>
    <row r="474" spans="1:15">
      <c r="A474" s="72"/>
      <c r="B474" s="73"/>
      <c r="C474" s="123"/>
      <c r="D474" s="202"/>
      <c r="E474" s="145"/>
      <c r="F474" s="166"/>
      <c r="G474" s="147"/>
      <c r="H474" s="112"/>
      <c r="I474" s="112"/>
      <c r="J474" s="113"/>
      <c r="K474" s="143"/>
      <c r="L474" s="143"/>
      <c r="M474" s="143"/>
      <c r="N474" s="143"/>
      <c r="O474" s="99"/>
    </row>
    <row r="475" spans="1:15">
      <c r="A475" s="72"/>
      <c r="B475" s="100"/>
      <c r="C475" s="24"/>
      <c r="D475" s="24"/>
      <c r="E475" s="171"/>
      <c r="F475" s="166"/>
      <c r="G475" s="137"/>
      <c r="H475" s="165"/>
      <c r="I475" s="165"/>
      <c r="J475" s="166"/>
      <c r="K475" s="112"/>
      <c r="L475" s="112"/>
      <c r="M475" s="112"/>
      <c r="N475" s="113"/>
      <c r="O475" s="99"/>
    </row>
    <row r="476" spans="1:15">
      <c r="A476" s="72"/>
      <c r="B476" s="73"/>
      <c r="C476" s="203"/>
      <c r="D476" s="204"/>
      <c r="E476" s="205"/>
      <c r="F476" s="166"/>
      <c r="G476" s="111"/>
      <c r="H476" s="112"/>
      <c r="I476" s="112"/>
      <c r="J476" s="113"/>
      <c r="K476" s="112"/>
      <c r="L476" s="112"/>
      <c r="M476" s="112"/>
      <c r="N476" s="113"/>
      <c r="O476" s="99"/>
    </row>
    <row r="477" spans="1:15">
      <c r="A477" s="72"/>
      <c r="B477" s="73"/>
      <c r="C477" s="203"/>
      <c r="D477" s="204"/>
      <c r="E477" s="205"/>
      <c r="F477" s="166"/>
      <c r="G477" s="111"/>
      <c r="H477" s="112"/>
      <c r="I477" s="112"/>
      <c r="J477" s="113"/>
      <c r="K477" s="143"/>
      <c r="L477" s="143"/>
      <c r="M477" s="143"/>
      <c r="N477" s="143"/>
      <c r="O477" s="99"/>
    </row>
    <row r="478" spans="1:15">
      <c r="A478" s="72"/>
      <c r="B478" s="44"/>
      <c r="C478" s="45"/>
      <c r="D478" s="45"/>
      <c r="E478" s="46"/>
      <c r="F478" s="47"/>
      <c r="G478" s="24"/>
      <c r="H478" s="48"/>
      <c r="I478" s="48"/>
      <c r="J478" s="49"/>
      <c r="K478" s="112"/>
      <c r="L478" s="112"/>
      <c r="M478" s="112"/>
      <c r="N478" s="113"/>
      <c r="O478" s="99"/>
    </row>
    <row r="479" spans="1:15">
      <c r="A479" s="72"/>
      <c r="B479" s="44"/>
      <c r="C479" s="45"/>
      <c r="D479" s="45"/>
      <c r="E479" s="46"/>
      <c r="F479" s="47"/>
      <c r="G479" s="24"/>
      <c r="H479" s="48"/>
      <c r="I479" s="48"/>
      <c r="J479" s="49"/>
      <c r="K479" s="112"/>
      <c r="L479" s="112"/>
      <c r="M479" s="114"/>
      <c r="N479" s="113"/>
      <c r="O479" s="99"/>
    </row>
    <row r="480" spans="1:15">
      <c r="A480" s="72"/>
      <c r="B480" s="108"/>
      <c r="C480" s="104"/>
      <c r="D480" s="104"/>
      <c r="E480" s="71"/>
      <c r="F480" s="157"/>
      <c r="G480" s="130"/>
      <c r="H480" s="130"/>
      <c r="I480" s="130"/>
      <c r="J480" s="206"/>
      <c r="K480" s="112"/>
      <c r="L480" s="112"/>
      <c r="M480" s="114"/>
      <c r="N480" s="113"/>
      <c r="O480" s="99"/>
    </row>
    <row r="481" spans="1:15">
      <c r="A481" s="72"/>
      <c r="B481" s="108"/>
      <c r="C481" s="143"/>
      <c r="D481" s="143"/>
      <c r="E481" s="3"/>
      <c r="F481" s="160"/>
      <c r="G481" s="143"/>
      <c r="H481" s="143"/>
      <c r="I481" s="143"/>
      <c r="J481" s="143"/>
      <c r="K481" s="112"/>
      <c r="L481" s="112"/>
      <c r="M481" s="114"/>
      <c r="N481" s="113"/>
      <c r="O481" s="99"/>
    </row>
    <row r="482" spans="1:15">
      <c r="A482" s="72"/>
      <c r="B482" s="72"/>
      <c r="C482" s="123"/>
      <c r="D482" s="208"/>
      <c r="E482" s="183"/>
      <c r="F482" s="159"/>
      <c r="G482" s="147"/>
      <c r="H482" s="112"/>
      <c r="I482" s="112"/>
      <c r="J482" s="113"/>
      <c r="K482" s="143"/>
      <c r="L482" s="143"/>
      <c r="M482" s="143"/>
      <c r="N482" s="143"/>
      <c r="O482" s="99"/>
    </row>
    <row r="483" spans="1:15">
      <c r="A483" s="72"/>
      <c r="B483" s="72"/>
      <c r="C483" s="123"/>
      <c r="D483" s="208"/>
      <c r="E483" s="183"/>
      <c r="F483" s="209"/>
      <c r="G483" s="147"/>
      <c r="H483" s="112"/>
      <c r="I483" s="112"/>
      <c r="J483" s="113"/>
      <c r="K483" s="112"/>
      <c r="L483" s="112"/>
      <c r="M483" s="112"/>
      <c r="N483" s="113"/>
      <c r="O483" s="99"/>
    </row>
    <row r="484" spans="1:15">
      <c r="A484" s="72"/>
      <c r="B484" s="108"/>
      <c r="C484" s="143"/>
      <c r="D484" s="143"/>
      <c r="E484" s="3"/>
      <c r="F484" s="143"/>
      <c r="G484" s="143"/>
      <c r="H484" s="143"/>
      <c r="I484" s="143"/>
      <c r="J484" s="143"/>
      <c r="K484" s="112"/>
      <c r="L484" s="112"/>
      <c r="M484" s="112"/>
      <c r="N484" s="113"/>
      <c r="O484" s="99"/>
    </row>
    <row r="485" spans="1:15">
      <c r="A485" s="72"/>
      <c r="B485" s="72"/>
      <c r="C485" s="210"/>
      <c r="D485" s="210"/>
      <c r="E485" s="183"/>
      <c r="F485" s="159"/>
      <c r="G485" s="111"/>
      <c r="H485" s="112"/>
      <c r="I485" s="112"/>
      <c r="J485" s="113"/>
      <c r="K485" s="112"/>
      <c r="L485" s="112"/>
      <c r="M485" s="112"/>
      <c r="N485" s="113"/>
      <c r="O485" s="99"/>
    </row>
    <row r="486" spans="1:15">
      <c r="A486" s="72"/>
      <c r="B486" s="72"/>
      <c r="C486" s="210"/>
      <c r="D486" s="210"/>
      <c r="E486" s="183"/>
      <c r="F486" s="159"/>
      <c r="G486" s="111"/>
      <c r="H486" s="112"/>
      <c r="I486" s="112"/>
      <c r="J486" s="113"/>
      <c r="K486" s="112"/>
      <c r="L486" s="112"/>
      <c r="M486" s="114"/>
      <c r="N486" s="113"/>
      <c r="O486" s="99"/>
    </row>
    <row r="487" spans="1:15">
      <c r="A487" s="72"/>
      <c r="B487" s="72"/>
      <c r="C487" s="210"/>
      <c r="D487" s="210"/>
      <c r="E487" s="183"/>
      <c r="F487" s="211"/>
      <c r="G487" s="111"/>
      <c r="H487" s="112"/>
      <c r="I487" s="112"/>
      <c r="J487" s="113"/>
      <c r="K487" s="143"/>
      <c r="L487" s="143"/>
      <c r="M487" s="143"/>
      <c r="N487" s="143"/>
      <c r="O487" s="99"/>
    </row>
    <row r="488" spans="1:15">
      <c r="A488" s="72"/>
      <c r="B488" s="108"/>
      <c r="C488" s="143"/>
      <c r="D488" s="143"/>
      <c r="E488" s="3"/>
      <c r="F488" s="143"/>
      <c r="G488" s="143"/>
      <c r="H488" s="143"/>
      <c r="I488" s="143"/>
      <c r="J488" s="143"/>
      <c r="K488" s="112"/>
      <c r="L488" s="112"/>
      <c r="M488" s="112"/>
      <c r="N488" s="113"/>
      <c r="O488" s="99"/>
    </row>
    <row r="489" spans="1:15">
      <c r="A489" s="72"/>
      <c r="B489" s="72"/>
      <c r="C489" s="105"/>
      <c r="D489" s="105"/>
      <c r="E489" s="183"/>
      <c r="F489" s="159"/>
      <c r="G489" s="111"/>
      <c r="H489" s="112"/>
      <c r="I489" s="112"/>
      <c r="J489" s="113"/>
      <c r="K489" s="112"/>
      <c r="L489" s="112"/>
      <c r="M489" s="112"/>
      <c r="N489" s="113"/>
      <c r="O489" s="99"/>
    </row>
    <row r="490" spans="1:15">
      <c r="A490" s="72"/>
      <c r="B490" s="72"/>
      <c r="C490" s="105"/>
      <c r="D490" s="105"/>
      <c r="E490" s="183"/>
      <c r="F490" s="159"/>
      <c r="G490" s="147"/>
      <c r="H490" s="112"/>
      <c r="I490" s="112"/>
      <c r="J490" s="113"/>
      <c r="K490" s="48"/>
      <c r="L490" s="48"/>
      <c r="M490" s="49"/>
      <c r="N490" s="49"/>
      <c r="O490" s="99"/>
    </row>
    <row r="491" spans="1:15">
      <c r="A491" s="72"/>
      <c r="B491" s="72"/>
      <c r="C491" s="105"/>
      <c r="D491" s="105"/>
      <c r="E491" s="183"/>
      <c r="F491" s="159"/>
      <c r="G491" s="111"/>
      <c r="H491" s="112"/>
      <c r="I491" s="112"/>
      <c r="J491" s="113"/>
      <c r="K491" s="7"/>
      <c r="L491" s="218"/>
      <c r="M491" s="7"/>
      <c r="N491" s="7"/>
      <c r="O491" s="99"/>
    </row>
    <row r="492" spans="1:15">
      <c r="A492" s="72"/>
      <c r="B492" s="72"/>
      <c r="C492" s="105"/>
      <c r="D492" s="105"/>
      <c r="E492" s="183"/>
      <c r="F492" s="159"/>
      <c r="G492" s="147"/>
      <c r="H492" s="112"/>
      <c r="I492" s="112"/>
      <c r="J492" s="113"/>
      <c r="K492" s="158"/>
      <c r="L492" s="158"/>
      <c r="M492" s="159"/>
      <c r="N492" s="159"/>
      <c r="O492" s="99"/>
    </row>
    <row r="493" spans="1:15">
      <c r="A493" s="72"/>
      <c r="B493" s="108"/>
      <c r="C493" s="143"/>
      <c r="D493" s="143"/>
      <c r="E493" s="3"/>
      <c r="F493" s="143"/>
      <c r="G493" s="143"/>
      <c r="H493" s="143"/>
      <c r="I493" s="143"/>
      <c r="J493" s="143"/>
      <c r="K493" s="112"/>
      <c r="L493" s="112"/>
      <c r="M493" s="114"/>
      <c r="N493" s="113"/>
      <c r="O493" s="99"/>
    </row>
    <row r="494" spans="1:15">
      <c r="A494" s="72"/>
      <c r="B494" s="72"/>
      <c r="C494" s="123"/>
      <c r="D494" s="208"/>
      <c r="E494" s="183"/>
      <c r="F494" s="159"/>
      <c r="G494" s="147"/>
      <c r="H494" s="112"/>
      <c r="I494" s="112"/>
      <c r="J494" s="113"/>
      <c r="K494" s="112"/>
      <c r="L494" s="112"/>
      <c r="M494" s="114"/>
      <c r="N494" s="113"/>
      <c r="O494" s="99"/>
    </row>
    <row r="495" spans="1:15">
      <c r="A495" s="72"/>
      <c r="B495" s="72"/>
      <c r="C495" s="123"/>
      <c r="D495" s="161"/>
      <c r="E495" s="183"/>
      <c r="F495" s="212"/>
      <c r="G495" s="147"/>
      <c r="H495" s="112"/>
      <c r="I495" s="112"/>
      <c r="J495" s="113"/>
      <c r="K495" s="112"/>
      <c r="L495" s="112"/>
      <c r="M495" s="114"/>
      <c r="N495" s="113"/>
      <c r="O495" s="99"/>
    </row>
    <row r="496" spans="1:15">
      <c r="A496" s="72"/>
      <c r="B496" s="72"/>
      <c r="C496" s="123"/>
      <c r="D496" s="161"/>
      <c r="E496" s="183"/>
      <c r="F496" s="213"/>
      <c r="G496" s="147"/>
      <c r="H496" s="112"/>
      <c r="I496" s="112"/>
      <c r="J496" s="113"/>
      <c r="K496" s="112"/>
      <c r="L496" s="112"/>
      <c r="M496" s="114"/>
      <c r="N496" s="113"/>
      <c r="O496" s="99"/>
    </row>
    <row r="497" spans="1:15">
      <c r="A497" s="72"/>
      <c r="B497" s="72"/>
      <c r="C497" s="51"/>
      <c r="D497" s="168"/>
      <c r="E497" s="183"/>
      <c r="F497" s="214"/>
      <c r="G497" s="111"/>
      <c r="H497" s="112"/>
      <c r="I497" s="112"/>
      <c r="J497" s="113"/>
      <c r="K497" s="112"/>
      <c r="L497" s="112"/>
      <c r="M497" s="114"/>
      <c r="N497" s="113"/>
      <c r="O497" s="99"/>
    </row>
    <row r="498" spans="1:15">
      <c r="A498" s="72"/>
      <c r="B498" s="72"/>
      <c r="C498" s="51"/>
      <c r="D498" s="168"/>
      <c r="E498" s="183"/>
      <c r="F498" s="214"/>
      <c r="G498" s="147"/>
      <c r="H498" s="112"/>
      <c r="I498" s="112"/>
      <c r="J498" s="113"/>
      <c r="K498" s="112"/>
      <c r="L498" s="112"/>
      <c r="M498" s="114"/>
      <c r="N498" s="113"/>
      <c r="O498" s="99"/>
    </row>
    <row r="499" spans="1:15" ht="19.5">
      <c r="A499" s="72"/>
      <c r="B499" s="108"/>
      <c r="C499" s="143"/>
      <c r="D499" s="143"/>
      <c r="E499" s="3"/>
      <c r="F499" s="143"/>
      <c r="G499" s="143"/>
      <c r="H499" s="143"/>
      <c r="I499" s="143"/>
      <c r="J499" s="143"/>
      <c r="K499" s="220"/>
      <c r="L499" s="220"/>
      <c r="M499" s="221"/>
      <c r="N499" s="49"/>
      <c r="O499" s="99"/>
    </row>
    <row r="500" spans="1:15">
      <c r="A500" s="72"/>
      <c r="B500" s="72"/>
      <c r="C500" s="123"/>
      <c r="D500" s="208"/>
      <c r="E500" s="183"/>
      <c r="F500" s="211"/>
      <c r="G500" s="147"/>
      <c r="H500" s="112"/>
      <c r="I500" s="112"/>
      <c r="J500" s="113"/>
      <c r="K500" s="7"/>
      <c r="L500" s="218"/>
      <c r="M500" s="7"/>
      <c r="N500" s="7"/>
      <c r="O500" s="99"/>
    </row>
    <row r="501" spans="1:15">
      <c r="A501" s="72"/>
      <c r="B501" s="72"/>
      <c r="C501" s="123"/>
      <c r="D501" s="208"/>
      <c r="E501" s="183"/>
      <c r="F501" s="211"/>
      <c r="G501" s="147"/>
      <c r="H501" s="112"/>
      <c r="I501" s="112"/>
      <c r="J501" s="113"/>
      <c r="K501" s="206"/>
      <c r="L501" s="206"/>
      <c r="M501" s="206"/>
      <c r="N501" s="207"/>
      <c r="O501" s="99"/>
    </row>
    <row r="502" spans="1:15">
      <c r="A502" s="72"/>
      <c r="B502" s="108"/>
      <c r="C502" s="143"/>
      <c r="D502" s="143"/>
      <c r="E502" s="3"/>
      <c r="F502" s="160"/>
      <c r="G502" s="143"/>
      <c r="H502" s="143"/>
      <c r="I502" s="143"/>
      <c r="J502" s="143"/>
      <c r="K502" s="112"/>
      <c r="L502" s="112"/>
      <c r="M502" s="114"/>
      <c r="N502" s="113"/>
      <c r="O502" s="99"/>
    </row>
    <row r="503" spans="1:15">
      <c r="A503" s="72"/>
      <c r="B503" s="72"/>
      <c r="C503" s="123"/>
      <c r="D503" s="168"/>
      <c r="E503" s="183"/>
      <c r="F503" s="159"/>
      <c r="G503" s="147"/>
      <c r="H503" s="112"/>
      <c r="I503" s="112"/>
      <c r="J503" s="113"/>
      <c r="K503" s="112"/>
      <c r="L503" s="112"/>
      <c r="M503" s="114"/>
      <c r="N503" s="113"/>
      <c r="O503" s="99"/>
    </row>
    <row r="504" spans="1:15">
      <c r="A504" s="72"/>
      <c r="B504" s="72"/>
      <c r="C504" s="105"/>
      <c r="D504" s="105"/>
      <c r="E504" s="183"/>
      <c r="F504" s="159"/>
      <c r="G504" s="111"/>
      <c r="H504" s="112"/>
      <c r="I504" s="112"/>
      <c r="J504" s="113"/>
      <c r="K504" s="112"/>
      <c r="L504" s="112"/>
      <c r="M504" s="114"/>
      <c r="N504" s="113"/>
      <c r="O504" s="99"/>
    </row>
    <row r="505" spans="1:15">
      <c r="A505" s="72"/>
      <c r="B505" s="72"/>
      <c r="C505" s="105"/>
      <c r="D505" s="105"/>
      <c r="E505" s="183"/>
      <c r="F505" s="159"/>
      <c r="G505" s="111"/>
      <c r="H505" s="112"/>
      <c r="I505" s="112"/>
      <c r="J505" s="113"/>
      <c r="K505" s="112"/>
      <c r="L505" s="112"/>
      <c r="M505" s="114"/>
      <c r="N505" s="113"/>
      <c r="O505" s="99"/>
    </row>
    <row r="506" spans="1:15">
      <c r="A506" s="72"/>
      <c r="B506" s="72"/>
      <c r="C506" s="105"/>
      <c r="D506" s="105"/>
      <c r="E506" s="183"/>
      <c r="F506" s="159"/>
      <c r="G506" s="111"/>
      <c r="H506" s="112"/>
      <c r="I506" s="112"/>
      <c r="J506" s="113"/>
      <c r="K506" s="112"/>
      <c r="L506" s="112"/>
      <c r="M506" s="114"/>
      <c r="N506" s="113"/>
      <c r="O506" s="99"/>
    </row>
    <row r="507" spans="1:15">
      <c r="A507" s="72"/>
      <c r="B507" s="108"/>
      <c r="C507" s="143"/>
      <c r="D507" s="143"/>
      <c r="E507" s="3"/>
      <c r="F507" s="143"/>
      <c r="G507" s="143"/>
      <c r="H507" s="143"/>
      <c r="I507" s="143"/>
      <c r="J507" s="143"/>
      <c r="K507" s="112"/>
      <c r="L507" s="112"/>
      <c r="M507" s="114"/>
      <c r="N507" s="113"/>
      <c r="O507" s="99"/>
    </row>
    <row r="508" spans="1:15">
      <c r="A508" s="72"/>
      <c r="B508" s="72"/>
      <c r="C508" s="123"/>
      <c r="D508" s="208"/>
      <c r="E508" s="183"/>
      <c r="F508" s="159"/>
      <c r="G508" s="147"/>
      <c r="H508" s="112"/>
      <c r="I508" s="112"/>
      <c r="J508" s="113"/>
      <c r="K508" s="112"/>
      <c r="L508" s="112"/>
      <c r="M508" s="113"/>
      <c r="N508" s="113"/>
      <c r="O508" s="99"/>
    </row>
    <row r="509" spans="1:15">
      <c r="A509" s="72"/>
      <c r="B509" s="72"/>
      <c r="C509" s="123"/>
      <c r="D509" s="208"/>
      <c r="E509" s="183"/>
      <c r="F509" s="159"/>
      <c r="G509" s="147"/>
      <c r="H509" s="112"/>
      <c r="I509" s="112"/>
      <c r="J509" s="113"/>
      <c r="K509" s="112"/>
      <c r="L509" s="112"/>
      <c r="M509" s="112"/>
      <c r="N509" s="113"/>
      <c r="O509" s="99"/>
    </row>
    <row r="510" spans="1:15">
      <c r="A510" s="72"/>
      <c r="B510" s="72"/>
      <c r="C510" s="123"/>
      <c r="D510" s="208"/>
      <c r="E510" s="183"/>
      <c r="F510" s="211"/>
      <c r="G510" s="147"/>
      <c r="H510" s="112"/>
      <c r="I510" s="112"/>
      <c r="J510" s="113"/>
      <c r="K510" s="112"/>
      <c r="L510" s="112"/>
      <c r="M510" s="112"/>
      <c r="N510" s="113"/>
      <c r="O510" s="99"/>
    </row>
    <row r="511" spans="1:15">
      <c r="A511" s="72"/>
      <c r="B511" s="72"/>
      <c r="C511" s="51"/>
      <c r="D511" s="168"/>
      <c r="E511" s="183"/>
      <c r="F511" s="211"/>
      <c r="G511" s="111"/>
      <c r="H511" s="112"/>
      <c r="I511" s="112"/>
      <c r="J511" s="113"/>
      <c r="K511" s="112"/>
      <c r="L511" s="112"/>
      <c r="M511" s="114"/>
      <c r="N511" s="113"/>
      <c r="O511" s="99"/>
    </row>
    <row r="512" spans="1:15">
      <c r="A512" s="72"/>
      <c r="B512" s="108"/>
      <c r="C512" s="143"/>
      <c r="D512" s="143"/>
      <c r="E512" s="3"/>
      <c r="F512" s="160"/>
      <c r="G512" s="143"/>
      <c r="H512" s="143"/>
      <c r="I512" s="143"/>
      <c r="J512" s="143"/>
      <c r="K512" s="112"/>
      <c r="L512" s="112"/>
      <c r="M512" s="114"/>
      <c r="N512" s="113"/>
      <c r="O512" s="99"/>
    </row>
    <row r="513" spans="1:15">
      <c r="A513" s="72"/>
      <c r="B513" s="72"/>
      <c r="C513" s="123"/>
      <c r="D513" s="208"/>
      <c r="E513" s="138"/>
      <c r="F513" s="215"/>
      <c r="G513" s="147"/>
      <c r="H513" s="112"/>
      <c r="I513" s="112"/>
      <c r="J513" s="113"/>
      <c r="K513" s="112"/>
      <c r="L513" s="112"/>
      <c r="M513" s="114"/>
      <c r="N513" s="113"/>
      <c r="O513" s="99"/>
    </row>
    <row r="514" spans="1:15" ht="19.5">
      <c r="A514" s="72"/>
      <c r="B514" s="72"/>
      <c r="C514" s="123"/>
      <c r="D514" s="208"/>
      <c r="E514" s="138"/>
      <c r="F514" s="215"/>
      <c r="G514" s="147"/>
      <c r="H514" s="112"/>
      <c r="I514" s="112"/>
      <c r="J514" s="113"/>
      <c r="K514" s="39"/>
      <c r="L514" s="39"/>
      <c r="M514" s="52"/>
      <c r="N514" s="49"/>
      <c r="O514" s="99"/>
    </row>
    <row r="515" spans="1:15">
      <c r="A515" s="72"/>
      <c r="B515" s="44"/>
      <c r="C515" s="45"/>
      <c r="D515" s="45"/>
      <c r="E515" s="46"/>
      <c r="F515" s="157"/>
      <c r="G515" s="24"/>
      <c r="H515" s="48"/>
      <c r="I515" s="48"/>
      <c r="J515" s="49"/>
      <c r="K515" s="7"/>
      <c r="L515" s="218"/>
      <c r="M515" s="7"/>
      <c r="N515" s="7"/>
      <c r="O515" s="99"/>
    </row>
    <row r="516" spans="1:15">
      <c r="A516" s="72"/>
      <c r="B516" s="173"/>
      <c r="C516" s="173"/>
      <c r="D516" s="216"/>
      <c r="E516" s="217"/>
      <c r="F516" s="131"/>
      <c r="G516" s="7"/>
      <c r="H516" s="7"/>
      <c r="I516" s="7"/>
      <c r="J516" s="7"/>
      <c r="K516" s="206"/>
      <c r="L516" s="206"/>
      <c r="M516" s="206"/>
      <c r="N516" s="207"/>
      <c r="O516" s="99"/>
    </row>
    <row r="517" spans="1:15">
      <c r="A517" s="72"/>
      <c r="B517" s="108"/>
      <c r="C517" s="72"/>
      <c r="D517" s="72"/>
      <c r="E517" s="71"/>
      <c r="F517" s="131"/>
      <c r="G517" s="72"/>
      <c r="H517" s="158"/>
      <c r="I517" s="158"/>
      <c r="J517" s="159"/>
      <c r="K517" s="112"/>
      <c r="L517" s="112"/>
      <c r="M517" s="114"/>
      <c r="N517" s="113"/>
      <c r="O517" s="99"/>
    </row>
    <row r="518" spans="1:15">
      <c r="A518" s="72"/>
      <c r="B518" s="72"/>
      <c r="C518" s="126"/>
      <c r="D518" s="208"/>
      <c r="E518" s="183"/>
      <c r="F518" s="212"/>
      <c r="G518" s="111"/>
      <c r="H518" s="112"/>
      <c r="I518" s="112"/>
      <c r="J518" s="113"/>
      <c r="K518" s="112"/>
      <c r="L518" s="112"/>
      <c r="M518" s="114"/>
      <c r="N518" s="113"/>
      <c r="O518" s="99"/>
    </row>
    <row r="519" spans="1:15">
      <c r="A519" s="72"/>
      <c r="B519" s="72"/>
      <c r="C519" s="24"/>
      <c r="D519" s="161"/>
      <c r="E519" s="219"/>
      <c r="F519" s="212"/>
      <c r="G519" s="111"/>
      <c r="H519" s="112"/>
      <c r="I519" s="112"/>
      <c r="J519" s="113"/>
      <c r="K519" s="112"/>
      <c r="L519" s="112"/>
      <c r="M519" s="114"/>
      <c r="N519" s="113"/>
      <c r="O519" s="99"/>
    </row>
    <row r="520" spans="1:15" ht="19.5">
      <c r="A520" s="72"/>
      <c r="B520" s="72"/>
      <c r="C520" s="184"/>
      <c r="D520" s="184"/>
      <c r="E520" s="183"/>
      <c r="F520" s="212"/>
      <c r="G520" s="111"/>
      <c r="H520" s="112"/>
      <c r="I520" s="112"/>
      <c r="J520" s="113"/>
      <c r="K520" s="39"/>
      <c r="L520" s="39"/>
      <c r="M520" s="52"/>
      <c r="N520" s="49"/>
      <c r="O520" s="99"/>
    </row>
    <row r="521" spans="1:15" ht="19.5">
      <c r="A521" s="72"/>
      <c r="B521" s="72"/>
      <c r="C521" s="24"/>
      <c r="D521" s="208"/>
      <c r="E521" s="183"/>
      <c r="F521" s="212"/>
      <c r="G521" s="111"/>
      <c r="H521" s="112"/>
      <c r="I521" s="112"/>
      <c r="J521" s="113"/>
      <c r="K521" s="39"/>
      <c r="L521" s="39"/>
      <c r="M521" s="52"/>
      <c r="N521" s="52"/>
      <c r="O521" s="99"/>
    </row>
    <row r="522" spans="1:15">
      <c r="A522" s="72"/>
      <c r="B522" s="72"/>
      <c r="C522" s="24"/>
      <c r="D522" s="208"/>
      <c r="E522" s="183"/>
      <c r="F522" s="212"/>
      <c r="G522" s="111"/>
      <c r="H522" s="112"/>
      <c r="I522" s="112"/>
      <c r="J522" s="113"/>
      <c r="K522" s="206"/>
      <c r="L522" s="206"/>
      <c r="M522" s="206"/>
      <c r="N522" s="207"/>
      <c r="O522" s="99"/>
    </row>
    <row r="523" spans="1:15">
      <c r="A523" s="72"/>
      <c r="B523" s="72"/>
      <c r="C523" s="24"/>
      <c r="D523" s="208"/>
      <c r="E523" s="183"/>
      <c r="F523" s="212"/>
      <c r="G523" s="111"/>
      <c r="H523" s="112"/>
      <c r="I523" s="112"/>
      <c r="J523" s="113"/>
      <c r="K523" s="112"/>
      <c r="L523" s="112"/>
      <c r="M523" s="114"/>
      <c r="N523" s="113"/>
      <c r="O523" s="99"/>
    </row>
    <row r="524" spans="1:15" ht="19.5">
      <c r="A524" s="72"/>
      <c r="B524" s="41"/>
      <c r="C524" s="42"/>
      <c r="D524" s="42"/>
      <c r="E524" s="46"/>
      <c r="F524" s="157"/>
      <c r="G524" s="24"/>
      <c r="H524" s="220"/>
      <c r="I524" s="220"/>
      <c r="J524" s="221"/>
      <c r="K524" s="112"/>
      <c r="L524" s="112"/>
      <c r="M524" s="114"/>
      <c r="N524" s="113"/>
      <c r="O524" s="99"/>
    </row>
    <row r="525" spans="1:15">
      <c r="A525" s="72"/>
      <c r="B525" s="173"/>
      <c r="C525" s="173"/>
      <c r="D525" s="216"/>
      <c r="E525" s="217"/>
      <c r="F525" s="131"/>
      <c r="G525" s="7"/>
      <c r="H525" s="7"/>
      <c r="I525" s="7"/>
      <c r="J525" s="7"/>
      <c r="K525" s="112"/>
      <c r="L525" s="112"/>
      <c r="M525" s="114"/>
      <c r="N525" s="113"/>
      <c r="O525" s="99"/>
    </row>
    <row r="526" spans="1:15">
      <c r="A526" s="72"/>
      <c r="B526" s="108"/>
      <c r="C526" s="104"/>
      <c r="D526" s="104"/>
      <c r="E526" s="71"/>
      <c r="F526" s="157"/>
      <c r="G526" s="222"/>
      <c r="H526" s="222"/>
      <c r="I526" s="222"/>
      <c r="J526" s="206"/>
      <c r="K526" s="112"/>
      <c r="L526" s="112"/>
      <c r="M526" s="114"/>
      <c r="N526" s="113"/>
      <c r="O526" s="99"/>
    </row>
    <row r="527" spans="1:15">
      <c r="A527" s="72"/>
      <c r="B527" s="72"/>
      <c r="C527" s="123"/>
      <c r="D527" s="208"/>
      <c r="E527" s="183"/>
      <c r="F527" s="223"/>
      <c r="G527" s="111"/>
      <c r="H527" s="112"/>
      <c r="I527" s="112"/>
      <c r="J527" s="113"/>
      <c r="K527" s="112"/>
      <c r="L527" s="112"/>
      <c r="M527" s="114"/>
      <c r="N527" s="113"/>
      <c r="O527" s="99"/>
    </row>
    <row r="528" spans="1:15">
      <c r="A528" s="72"/>
      <c r="B528" s="72"/>
      <c r="C528" s="123"/>
      <c r="D528" s="208"/>
      <c r="E528" s="183"/>
      <c r="F528" s="223"/>
      <c r="G528" s="111"/>
      <c r="H528" s="112"/>
      <c r="I528" s="112"/>
      <c r="J528" s="113"/>
      <c r="K528" s="112"/>
      <c r="L528" s="112"/>
      <c r="M528" s="114"/>
      <c r="N528" s="113"/>
      <c r="O528" s="99"/>
    </row>
    <row r="529" spans="1:15">
      <c r="A529" s="72"/>
      <c r="B529" s="72"/>
      <c r="C529" s="24"/>
      <c r="D529" s="208"/>
      <c r="E529" s="183"/>
      <c r="F529" s="223"/>
      <c r="G529" s="111"/>
      <c r="H529" s="112"/>
      <c r="I529" s="112"/>
      <c r="J529" s="113"/>
      <c r="K529" s="112"/>
      <c r="L529" s="112"/>
      <c r="M529" s="114"/>
      <c r="N529" s="113"/>
      <c r="O529" s="99"/>
    </row>
    <row r="530" spans="1:15">
      <c r="A530" s="72"/>
      <c r="B530" s="72"/>
      <c r="C530" s="123"/>
      <c r="D530" s="161"/>
      <c r="E530" s="224"/>
      <c r="F530" s="223"/>
      <c r="G530" s="111"/>
      <c r="H530" s="112"/>
      <c r="I530" s="112"/>
      <c r="J530" s="113"/>
      <c r="K530" s="112"/>
      <c r="L530" s="112"/>
      <c r="M530" s="114"/>
      <c r="N530" s="113"/>
      <c r="O530" s="99"/>
    </row>
    <row r="531" spans="1:15">
      <c r="A531" s="72"/>
      <c r="B531" s="72"/>
      <c r="C531" s="123"/>
      <c r="D531" s="208"/>
      <c r="E531" s="183"/>
      <c r="F531" s="223"/>
      <c r="G531" s="111"/>
      <c r="H531" s="112"/>
      <c r="I531" s="112"/>
      <c r="J531" s="113"/>
      <c r="K531" s="228"/>
      <c r="L531" s="228"/>
      <c r="M531" s="229"/>
      <c r="N531" s="49"/>
      <c r="O531" s="99"/>
    </row>
    <row r="532" spans="1:15">
      <c r="A532" s="72"/>
      <c r="B532" s="72"/>
      <c r="C532" s="123"/>
      <c r="D532" s="208"/>
      <c r="E532" s="183"/>
      <c r="F532" s="223"/>
      <c r="G532" s="111"/>
      <c r="H532" s="112"/>
      <c r="I532" s="112"/>
      <c r="J532" s="113"/>
      <c r="K532" s="7"/>
      <c r="L532" s="218"/>
      <c r="M532" s="7"/>
      <c r="N532" s="7"/>
      <c r="O532" s="99"/>
    </row>
    <row r="533" spans="1:15">
      <c r="A533" s="72"/>
      <c r="B533" s="108"/>
      <c r="C533" s="123"/>
      <c r="D533" s="208"/>
      <c r="E533" s="225"/>
      <c r="F533" s="172"/>
      <c r="G533" s="195"/>
      <c r="H533" s="112"/>
      <c r="I533" s="112"/>
      <c r="J533" s="113"/>
      <c r="K533" s="206"/>
      <c r="L533" s="206"/>
      <c r="M533" s="206"/>
      <c r="N533" s="207"/>
      <c r="O533" s="99"/>
    </row>
    <row r="534" spans="1:15">
      <c r="A534" s="72"/>
      <c r="B534" s="72"/>
      <c r="C534" s="123"/>
      <c r="D534" s="168"/>
      <c r="E534" s="224"/>
      <c r="F534" s="172"/>
      <c r="G534" s="147"/>
      <c r="H534" s="112"/>
      <c r="I534" s="112"/>
      <c r="J534" s="113"/>
      <c r="K534" s="112"/>
      <c r="L534" s="112"/>
      <c r="M534" s="114"/>
      <c r="N534" s="113"/>
      <c r="O534" s="99"/>
    </row>
    <row r="535" spans="1:15" ht="19.5">
      <c r="A535" s="72"/>
      <c r="B535" s="72"/>
      <c r="C535" s="123"/>
      <c r="D535" s="168"/>
      <c r="E535" s="224"/>
      <c r="F535" s="172"/>
      <c r="G535" s="147"/>
      <c r="H535" s="112"/>
      <c r="I535" s="112"/>
      <c r="J535" s="113"/>
      <c r="K535" s="39"/>
      <c r="L535" s="39"/>
      <c r="M535" s="52"/>
      <c r="N535" s="49"/>
      <c r="O535" s="99"/>
    </row>
    <row r="536" spans="1:15" ht="26.25">
      <c r="A536" s="72"/>
      <c r="B536" s="72"/>
      <c r="C536" s="24"/>
      <c r="D536" s="24"/>
      <c r="E536" s="224"/>
      <c r="F536" s="172"/>
      <c r="G536" s="111"/>
      <c r="H536" s="112"/>
      <c r="I536" s="112"/>
      <c r="J536" s="113"/>
      <c r="K536" s="234"/>
      <c r="L536" s="235"/>
      <c r="M536" s="402"/>
      <c r="N536" s="402"/>
      <c r="O536" s="99"/>
    </row>
    <row r="537" spans="1:15">
      <c r="A537" s="72"/>
      <c r="B537" s="72"/>
      <c r="C537" s="24"/>
      <c r="D537" s="24"/>
      <c r="E537" s="224"/>
      <c r="F537" s="172"/>
      <c r="G537" s="111"/>
      <c r="H537" s="112"/>
      <c r="I537" s="112"/>
      <c r="J537" s="113"/>
      <c r="K537" s="4"/>
      <c r="L537" s="4"/>
      <c r="M537" s="22"/>
      <c r="N537" s="22"/>
      <c r="O537" s="99"/>
    </row>
    <row r="538" spans="1:15" ht="27.75">
      <c r="A538" s="72"/>
      <c r="B538" s="72"/>
      <c r="C538" s="123"/>
      <c r="D538" s="161"/>
      <c r="E538" s="224"/>
      <c r="F538" s="172"/>
      <c r="G538" s="111"/>
      <c r="H538" s="112"/>
      <c r="I538" s="112"/>
      <c r="J538" s="113"/>
      <c r="K538" s="107"/>
      <c r="L538" s="107"/>
      <c r="M538" s="106"/>
      <c r="N538" s="106"/>
      <c r="O538" s="99"/>
    </row>
    <row r="539" spans="1:15" ht="19.5">
      <c r="A539" s="72"/>
      <c r="B539" s="41"/>
      <c r="C539" s="42"/>
      <c r="D539" s="42"/>
      <c r="E539" s="46"/>
      <c r="F539" s="157"/>
      <c r="G539" s="24"/>
      <c r="H539" s="39"/>
      <c r="I539" s="39"/>
      <c r="J539" s="52"/>
      <c r="K539" s="206"/>
      <c r="L539" s="206"/>
      <c r="M539" s="206"/>
      <c r="N539" s="222"/>
      <c r="O539" s="99"/>
    </row>
    <row r="540" spans="1:15">
      <c r="A540" s="72"/>
      <c r="B540" s="173"/>
      <c r="C540" s="173"/>
      <c r="D540" s="216"/>
      <c r="E540" s="217"/>
      <c r="F540" s="131"/>
      <c r="G540" s="7"/>
      <c r="H540" s="7"/>
      <c r="I540" s="7"/>
      <c r="J540" s="7"/>
      <c r="K540" s="112"/>
      <c r="L540" s="112"/>
      <c r="M540" s="201"/>
      <c r="N540" s="113"/>
      <c r="O540" s="99"/>
    </row>
    <row r="541" spans="1:15">
      <c r="A541" s="72"/>
      <c r="B541" s="104"/>
      <c r="C541" s="104"/>
      <c r="D541" s="104"/>
      <c r="E541" s="71"/>
      <c r="F541" s="157"/>
      <c r="G541" s="130"/>
      <c r="H541" s="130"/>
      <c r="I541" s="130"/>
      <c r="J541" s="206"/>
      <c r="K541" s="112"/>
      <c r="L541" s="112"/>
      <c r="M541" s="201"/>
      <c r="N541" s="113"/>
      <c r="O541" s="99"/>
    </row>
    <row r="542" spans="1:15">
      <c r="A542" s="72"/>
      <c r="B542" s="72"/>
      <c r="C542" s="123"/>
      <c r="D542" s="161"/>
      <c r="E542" s="224"/>
      <c r="F542" s="172"/>
      <c r="G542" s="111"/>
      <c r="H542" s="112"/>
      <c r="I542" s="112"/>
      <c r="J542" s="113"/>
      <c r="K542" s="112"/>
      <c r="L542" s="112"/>
      <c r="M542" s="201"/>
      <c r="N542" s="113"/>
      <c r="O542" s="99"/>
    </row>
    <row r="543" spans="1:15">
      <c r="A543" s="72"/>
      <c r="B543" s="72"/>
      <c r="C543" s="123"/>
      <c r="D543" s="161"/>
      <c r="E543" s="224"/>
      <c r="F543" s="172"/>
      <c r="G543" s="111"/>
      <c r="H543" s="112"/>
      <c r="I543" s="112"/>
      <c r="J543" s="113"/>
      <c r="K543" s="112"/>
      <c r="L543" s="112"/>
      <c r="M543" s="201"/>
      <c r="N543" s="113"/>
      <c r="O543" s="99"/>
    </row>
    <row r="544" spans="1:15">
      <c r="A544" s="72"/>
      <c r="B544" s="72"/>
      <c r="C544" s="123"/>
      <c r="D544" s="161"/>
      <c r="E544" s="224"/>
      <c r="F544" s="172"/>
      <c r="G544" s="111"/>
      <c r="H544" s="112"/>
      <c r="I544" s="112"/>
      <c r="J544" s="113"/>
      <c r="K544" s="112"/>
      <c r="L544" s="112"/>
      <c r="M544" s="201"/>
      <c r="N544" s="113"/>
      <c r="O544" s="99"/>
    </row>
    <row r="545" spans="1:15" ht="19.5">
      <c r="A545" s="72"/>
      <c r="B545" s="41"/>
      <c r="C545" s="42"/>
      <c r="D545" s="42"/>
      <c r="E545" s="226"/>
      <c r="F545" s="227"/>
      <c r="G545" s="24"/>
      <c r="H545" s="39"/>
      <c r="I545" s="39"/>
      <c r="J545" s="52"/>
      <c r="K545" s="112"/>
      <c r="L545" s="112"/>
      <c r="M545" s="201"/>
      <c r="N545" s="113"/>
      <c r="O545" s="99"/>
    </row>
    <row r="546" spans="1:15" ht="19.5">
      <c r="A546" s="72"/>
      <c r="B546" s="41"/>
      <c r="C546" s="42"/>
      <c r="D546" s="42"/>
      <c r="E546" s="38"/>
      <c r="F546" s="43"/>
      <c r="G546" s="24"/>
      <c r="H546" s="39"/>
      <c r="I546" s="39"/>
      <c r="J546" s="52"/>
      <c r="K546" s="112"/>
      <c r="L546" s="112"/>
      <c r="M546" s="201"/>
      <c r="N546" s="113"/>
      <c r="O546" s="99"/>
    </row>
    <row r="547" spans="1:15">
      <c r="A547" s="72"/>
      <c r="B547" s="104"/>
      <c r="C547" s="104"/>
      <c r="D547" s="104"/>
      <c r="E547" s="71"/>
      <c r="F547" s="157"/>
      <c r="G547" s="222"/>
      <c r="H547" s="222"/>
      <c r="I547" s="222"/>
      <c r="J547" s="206"/>
      <c r="K547" s="112"/>
      <c r="L547" s="112"/>
      <c r="M547" s="201"/>
      <c r="N547" s="113"/>
      <c r="O547" s="99"/>
    </row>
    <row r="548" spans="1:15">
      <c r="A548" s="72"/>
      <c r="B548" s="184"/>
      <c r="C548" s="123"/>
      <c r="D548" s="161"/>
      <c r="E548" s="190"/>
      <c r="F548" s="172"/>
      <c r="G548" s="111"/>
      <c r="H548" s="112"/>
      <c r="I548" s="112"/>
      <c r="J548" s="113"/>
      <c r="K548" s="112"/>
      <c r="L548" s="112"/>
      <c r="M548" s="201"/>
      <c r="N548" s="113"/>
      <c r="O548" s="99"/>
    </row>
    <row r="549" spans="1:15">
      <c r="A549" s="72"/>
      <c r="B549" s="184"/>
      <c r="C549" s="123"/>
      <c r="D549" s="161"/>
      <c r="E549" s="190"/>
      <c r="F549" s="172"/>
      <c r="G549" s="111"/>
      <c r="H549" s="112"/>
      <c r="I549" s="112"/>
      <c r="J549" s="113"/>
      <c r="K549" s="112"/>
      <c r="L549" s="112"/>
      <c r="M549" s="201"/>
      <c r="N549" s="113"/>
      <c r="O549" s="99"/>
    </row>
    <row r="550" spans="1:15">
      <c r="A550" s="72"/>
      <c r="B550" s="184"/>
      <c r="C550" s="123"/>
      <c r="D550" s="161"/>
      <c r="E550" s="190"/>
      <c r="F550" s="172"/>
      <c r="G550" s="111"/>
      <c r="H550" s="112"/>
      <c r="I550" s="112"/>
      <c r="J550" s="113"/>
      <c r="K550" s="48"/>
      <c r="L550" s="48"/>
      <c r="M550" s="48"/>
      <c r="N550" s="49"/>
      <c r="O550" s="99"/>
    </row>
    <row r="551" spans="1:15">
      <c r="A551" s="72"/>
      <c r="B551" s="184"/>
      <c r="C551" s="123"/>
      <c r="D551" s="161"/>
      <c r="E551" s="190"/>
      <c r="F551" s="172"/>
      <c r="G551" s="111"/>
      <c r="H551" s="112"/>
      <c r="I551" s="112"/>
      <c r="J551" s="113"/>
      <c r="K551" s="7"/>
      <c r="L551" s="218"/>
      <c r="M551" s="218"/>
      <c r="N551" s="7"/>
      <c r="O551" s="99"/>
    </row>
    <row r="552" spans="1:15">
      <c r="A552" s="72"/>
      <c r="B552" s="184"/>
      <c r="C552" s="123"/>
      <c r="D552" s="161"/>
      <c r="E552" s="190"/>
      <c r="F552" s="122"/>
      <c r="G552" s="111"/>
      <c r="H552" s="112"/>
      <c r="I552" s="112"/>
      <c r="J552" s="113"/>
      <c r="K552" s="158"/>
      <c r="L552" s="158"/>
      <c r="M552" s="158"/>
      <c r="N552" s="159"/>
      <c r="O552" s="99"/>
    </row>
    <row r="553" spans="1:15">
      <c r="A553" s="72"/>
      <c r="B553" s="184"/>
      <c r="C553" s="123"/>
      <c r="D553" s="161"/>
      <c r="E553" s="190"/>
      <c r="F553" s="172"/>
      <c r="G553" s="111"/>
      <c r="H553" s="112"/>
      <c r="I553" s="112"/>
      <c r="J553" s="113"/>
      <c r="K553" s="112"/>
      <c r="L553" s="112"/>
      <c r="M553" s="112"/>
      <c r="N553" s="113"/>
      <c r="O553" s="99"/>
    </row>
    <row r="554" spans="1:15">
      <c r="A554" s="72"/>
      <c r="B554" s="184"/>
      <c r="C554" s="123"/>
      <c r="D554" s="161"/>
      <c r="E554" s="190"/>
      <c r="F554" s="172"/>
      <c r="G554" s="111"/>
      <c r="H554" s="112"/>
      <c r="I554" s="112"/>
      <c r="J554" s="113"/>
      <c r="K554" s="112"/>
      <c r="L554" s="112"/>
      <c r="M554" s="201"/>
      <c r="N554" s="113"/>
      <c r="O554" s="99"/>
    </row>
    <row r="555" spans="1:15">
      <c r="A555" s="72"/>
      <c r="B555" s="184"/>
      <c r="C555" s="123"/>
      <c r="D555" s="161"/>
      <c r="E555" s="190"/>
      <c r="F555" s="172"/>
      <c r="G555" s="111"/>
      <c r="H555" s="112"/>
      <c r="I555" s="112"/>
      <c r="J555" s="113"/>
      <c r="K555" s="48"/>
      <c r="L555" s="48"/>
      <c r="M555" s="48"/>
      <c r="N555" s="49"/>
      <c r="O555" s="99"/>
    </row>
    <row r="556" spans="1:15">
      <c r="A556" s="72"/>
      <c r="B556" s="44"/>
      <c r="C556" s="45"/>
      <c r="D556" s="45"/>
      <c r="E556" s="46"/>
      <c r="F556" s="47"/>
      <c r="G556" s="24"/>
      <c r="H556" s="228"/>
      <c r="I556" s="228"/>
      <c r="J556" s="229"/>
      <c r="K556" s="7"/>
      <c r="L556" s="218"/>
      <c r="M556" s="218"/>
      <c r="N556" s="7"/>
      <c r="O556" s="99"/>
    </row>
    <row r="557" spans="1:15">
      <c r="A557" s="72"/>
      <c r="B557" s="173"/>
      <c r="C557" s="173"/>
      <c r="D557" s="216"/>
      <c r="E557" s="217"/>
      <c r="F557" s="131"/>
      <c r="G557" s="7"/>
      <c r="H557" s="7"/>
      <c r="I557" s="7"/>
      <c r="J557" s="7"/>
      <c r="K557" s="158"/>
      <c r="L557" s="158"/>
      <c r="M557" s="158"/>
      <c r="N557" s="159"/>
      <c r="O557" s="99"/>
    </row>
    <row r="558" spans="1:15">
      <c r="A558" s="72"/>
      <c r="B558" s="104"/>
      <c r="C558" s="104"/>
      <c r="D558" s="104"/>
      <c r="E558" s="71"/>
      <c r="F558" s="157"/>
      <c r="G558" s="222"/>
      <c r="H558" s="222"/>
      <c r="I558" s="222"/>
      <c r="J558" s="206"/>
      <c r="K558" s="112"/>
      <c r="L558" s="112"/>
      <c r="M558" s="201"/>
      <c r="N558" s="113"/>
      <c r="O558" s="99"/>
    </row>
    <row r="559" spans="1:15">
      <c r="A559" s="72"/>
      <c r="B559" s="184"/>
      <c r="C559" s="123"/>
      <c r="D559" s="208"/>
      <c r="E559" s="190"/>
      <c r="F559" s="200"/>
      <c r="G559" s="111"/>
      <c r="H559" s="112"/>
      <c r="I559" s="112"/>
      <c r="J559" s="113"/>
      <c r="K559" s="112"/>
      <c r="L559" s="112"/>
      <c r="M559" s="112"/>
      <c r="N559" s="113"/>
      <c r="O559" s="99"/>
    </row>
    <row r="560" spans="1:15" ht="19.5">
      <c r="A560" s="72"/>
      <c r="B560" s="41"/>
      <c r="C560" s="42"/>
      <c r="D560" s="42"/>
      <c r="E560" s="46"/>
      <c r="F560" s="230"/>
      <c r="G560" s="126"/>
      <c r="H560" s="39"/>
      <c r="I560" s="39"/>
      <c r="J560" s="52"/>
      <c r="K560" s="112"/>
      <c r="L560" s="112"/>
      <c r="M560" s="112"/>
      <c r="N560" s="113"/>
      <c r="O560" s="99"/>
    </row>
    <row r="561" spans="1:15" ht="26.25">
      <c r="A561" s="231"/>
      <c r="B561" s="232"/>
      <c r="C561" s="232"/>
      <c r="D561" s="232"/>
      <c r="E561" s="233"/>
      <c r="F561" s="232"/>
      <c r="G561" s="232"/>
      <c r="H561" s="232"/>
      <c r="I561" s="232"/>
      <c r="J561" s="232"/>
      <c r="K561" s="48"/>
      <c r="L561" s="48"/>
      <c r="M561" s="48"/>
      <c r="N561" s="49"/>
      <c r="O561" s="99"/>
    </row>
    <row r="562" spans="1:15">
      <c r="A562" s="236"/>
      <c r="B562" s="236"/>
      <c r="C562" s="236"/>
      <c r="D562" s="236"/>
      <c r="E562" s="237"/>
      <c r="F562" s="22"/>
      <c r="G562" s="17"/>
      <c r="H562" s="4"/>
      <c r="I562" s="4"/>
      <c r="J562" s="22"/>
      <c r="K562" s="7"/>
      <c r="L562" s="218"/>
      <c r="M562" s="218"/>
      <c r="N562" s="7"/>
      <c r="O562" s="99"/>
    </row>
    <row r="563" spans="1:15" ht="27.75">
      <c r="A563" s="106"/>
      <c r="B563" s="106"/>
      <c r="C563" s="238"/>
      <c r="D563" s="238"/>
      <c r="E563" s="106"/>
      <c r="F563" s="106"/>
      <c r="G563" s="106"/>
      <c r="H563" s="107"/>
      <c r="I563" s="107"/>
      <c r="J563" s="106"/>
      <c r="K563" s="158"/>
      <c r="L563" s="158"/>
      <c r="M563" s="158"/>
      <c r="N563" s="159"/>
      <c r="O563" s="99"/>
    </row>
    <row r="564" spans="1:15">
      <c r="A564" s="102"/>
      <c r="B564" s="108"/>
      <c r="C564" s="108"/>
      <c r="D564" s="108"/>
      <c r="E564" s="128"/>
      <c r="F564" s="209"/>
      <c r="G564" s="184"/>
      <c r="H564" s="239"/>
      <c r="I564" s="206"/>
      <c r="J564" s="222"/>
      <c r="K564" s="112"/>
      <c r="L564" s="112"/>
      <c r="M564" s="201"/>
      <c r="N564" s="113"/>
      <c r="O564" s="99"/>
    </row>
    <row r="565" spans="1:15">
      <c r="A565" s="24"/>
      <c r="B565" s="24"/>
      <c r="C565" s="24"/>
      <c r="D565" s="24"/>
      <c r="E565" s="36"/>
      <c r="F565" s="127"/>
      <c r="G565" s="147"/>
      <c r="H565" s="112"/>
      <c r="I565" s="112"/>
      <c r="J565" s="113"/>
      <c r="K565" s="112"/>
      <c r="L565" s="112"/>
      <c r="M565" s="201"/>
      <c r="N565" s="113"/>
      <c r="O565" s="99"/>
    </row>
    <row r="566" spans="1:15">
      <c r="A566" s="24"/>
      <c r="B566" s="24"/>
      <c r="C566" s="24"/>
      <c r="D566" s="24"/>
      <c r="E566" s="36"/>
      <c r="F566" s="240"/>
      <c r="G566" s="147"/>
      <c r="H566" s="112"/>
      <c r="I566" s="112"/>
      <c r="J566" s="113"/>
      <c r="K566" s="112"/>
      <c r="L566" s="112"/>
      <c r="M566" s="201"/>
      <c r="N566" s="113"/>
      <c r="O566" s="99"/>
    </row>
    <row r="567" spans="1:15">
      <c r="A567" s="24"/>
      <c r="B567" s="24"/>
      <c r="C567" s="24"/>
      <c r="D567" s="24"/>
      <c r="E567" s="36"/>
      <c r="F567" s="127"/>
      <c r="G567" s="147"/>
      <c r="H567" s="112"/>
      <c r="I567" s="112"/>
      <c r="J567" s="113"/>
      <c r="K567" s="112"/>
      <c r="L567" s="112"/>
      <c r="M567" s="201"/>
      <c r="N567" s="113"/>
      <c r="O567" s="99"/>
    </row>
    <row r="568" spans="1:15">
      <c r="A568" s="24"/>
      <c r="B568" s="24"/>
      <c r="C568" s="24"/>
      <c r="D568" s="24"/>
      <c r="E568" s="36"/>
      <c r="F568" s="127"/>
      <c r="G568" s="147"/>
      <c r="H568" s="112"/>
      <c r="I568" s="112"/>
      <c r="J568" s="113"/>
      <c r="K568" s="112"/>
      <c r="L568" s="112"/>
      <c r="M568" s="201"/>
      <c r="N568" s="113"/>
      <c r="O568" s="99"/>
    </row>
    <row r="569" spans="1:15">
      <c r="A569" s="24"/>
      <c r="B569" s="24"/>
      <c r="C569" s="24"/>
      <c r="D569" s="24"/>
      <c r="E569" s="36"/>
      <c r="F569" s="127"/>
      <c r="G569" s="147"/>
      <c r="H569" s="112"/>
      <c r="I569" s="112"/>
      <c r="J569" s="113"/>
      <c r="K569" s="112"/>
      <c r="L569" s="112"/>
      <c r="M569" s="201"/>
      <c r="N569" s="113"/>
      <c r="O569" s="99"/>
    </row>
    <row r="570" spans="1:15">
      <c r="A570" s="24"/>
      <c r="B570" s="24"/>
      <c r="C570" s="24"/>
      <c r="D570" s="24"/>
      <c r="E570" s="36"/>
      <c r="F570" s="240"/>
      <c r="G570" s="147"/>
      <c r="H570" s="112"/>
      <c r="I570" s="112"/>
      <c r="J570" s="113"/>
      <c r="K570" s="112"/>
      <c r="L570" s="112"/>
      <c r="M570" s="201"/>
      <c r="N570" s="113"/>
      <c r="O570" s="99"/>
    </row>
    <row r="571" spans="1:15">
      <c r="A571" s="24"/>
      <c r="B571" s="24"/>
      <c r="C571" s="24"/>
      <c r="D571" s="24"/>
      <c r="E571" s="36"/>
      <c r="F571" s="240"/>
      <c r="G571" s="147"/>
      <c r="H571" s="112"/>
      <c r="I571" s="112"/>
      <c r="J571" s="113"/>
      <c r="K571" s="48"/>
      <c r="L571" s="48"/>
      <c r="M571" s="48"/>
      <c r="N571" s="49"/>
      <c r="O571" s="99"/>
    </row>
    <row r="572" spans="1:15">
      <c r="A572" s="24"/>
      <c r="B572" s="24"/>
      <c r="C572" s="24"/>
      <c r="D572" s="24"/>
      <c r="E572" s="36"/>
      <c r="F572" s="240"/>
      <c r="G572" s="147"/>
      <c r="H572" s="112"/>
      <c r="I572" s="112"/>
      <c r="J572" s="113"/>
      <c r="K572" s="7"/>
      <c r="L572" s="218"/>
      <c r="M572" s="218"/>
      <c r="N572" s="7"/>
      <c r="O572" s="99"/>
    </row>
    <row r="573" spans="1:15">
      <c r="A573" s="24"/>
      <c r="B573" s="24"/>
      <c r="C573" s="24"/>
      <c r="D573" s="24"/>
      <c r="E573" s="36"/>
      <c r="F573" s="240"/>
      <c r="G573" s="147"/>
      <c r="H573" s="112"/>
      <c r="I573" s="112"/>
      <c r="J573" s="113"/>
      <c r="K573" s="158"/>
      <c r="L573" s="158"/>
      <c r="M573" s="158"/>
      <c r="N573" s="159"/>
      <c r="O573" s="99"/>
    </row>
    <row r="574" spans="1:15">
      <c r="A574" s="24"/>
      <c r="B574" s="24"/>
      <c r="C574" s="24"/>
      <c r="D574" s="24"/>
      <c r="E574" s="36"/>
      <c r="F574" s="240"/>
      <c r="G574" s="147"/>
      <c r="H574" s="112"/>
      <c r="I574" s="112"/>
      <c r="J574" s="113"/>
      <c r="K574" s="112"/>
      <c r="L574" s="112"/>
      <c r="M574" s="112"/>
      <c r="N574" s="113"/>
      <c r="O574" s="99"/>
    </row>
    <row r="575" spans="1:15">
      <c r="A575" s="173"/>
      <c r="B575" s="44"/>
      <c r="C575" s="45"/>
      <c r="D575" s="45"/>
      <c r="E575" s="115"/>
      <c r="F575" s="241"/>
      <c r="G575" s="24"/>
      <c r="H575" s="48"/>
      <c r="I575" s="48"/>
      <c r="J575" s="49"/>
      <c r="K575" s="112"/>
      <c r="L575" s="112"/>
      <c r="M575" s="112"/>
      <c r="N575" s="113"/>
      <c r="O575" s="99"/>
    </row>
    <row r="576" spans="1:15">
      <c r="A576" s="7"/>
      <c r="B576" s="216"/>
      <c r="C576" s="173"/>
      <c r="D576" s="216"/>
      <c r="E576" s="7"/>
      <c r="F576" s="209"/>
      <c r="G576" s="7"/>
      <c r="H576" s="7"/>
      <c r="I576" s="7"/>
      <c r="J576" s="7"/>
      <c r="K576" s="112"/>
      <c r="L576" s="112"/>
      <c r="M576" s="201"/>
      <c r="N576" s="113"/>
      <c r="O576" s="99"/>
    </row>
    <row r="577" spans="1:15">
      <c r="A577" s="102"/>
      <c r="B577" s="108"/>
      <c r="C577" s="72"/>
      <c r="D577" s="72"/>
      <c r="E577" s="242"/>
      <c r="F577" s="243"/>
      <c r="G577" s="72"/>
      <c r="H577" s="158"/>
      <c r="I577" s="158"/>
      <c r="J577" s="159"/>
      <c r="K577" s="112"/>
      <c r="L577" s="112"/>
      <c r="M577" s="201"/>
      <c r="N577" s="113"/>
      <c r="O577" s="99"/>
    </row>
    <row r="578" spans="1:15">
      <c r="A578" s="102"/>
      <c r="B578" s="108"/>
      <c r="C578" s="123"/>
      <c r="D578" s="24"/>
      <c r="E578" s="124"/>
      <c r="F578" s="127"/>
      <c r="G578" s="125"/>
      <c r="H578" s="112"/>
      <c r="I578" s="112"/>
      <c r="J578" s="113"/>
      <c r="K578" s="112"/>
      <c r="L578" s="112"/>
      <c r="M578" s="201"/>
      <c r="N578" s="113"/>
      <c r="O578" s="99"/>
    </row>
    <row r="579" spans="1:15">
      <c r="A579" s="244"/>
      <c r="B579" s="72"/>
      <c r="C579" s="24"/>
      <c r="D579" s="24"/>
      <c r="E579" s="36"/>
      <c r="F579" s="240"/>
      <c r="G579" s="147"/>
      <c r="H579" s="112"/>
      <c r="I579" s="112"/>
      <c r="J579" s="113"/>
      <c r="K579" s="112"/>
      <c r="L579" s="112"/>
      <c r="M579" s="201"/>
      <c r="N579" s="113"/>
      <c r="O579" s="99"/>
    </row>
    <row r="580" spans="1:15">
      <c r="A580" s="173"/>
      <c r="B580" s="44"/>
      <c r="C580" s="45"/>
      <c r="D580" s="45"/>
      <c r="E580" s="10"/>
      <c r="F580" s="243"/>
      <c r="G580" s="24"/>
      <c r="H580" s="48"/>
      <c r="I580" s="48"/>
      <c r="J580" s="49"/>
      <c r="K580" s="112"/>
      <c r="L580" s="112"/>
      <c r="M580" s="201"/>
      <c r="N580" s="113"/>
      <c r="O580" s="99"/>
    </row>
    <row r="581" spans="1:15">
      <c r="A581" s="7"/>
      <c r="B581" s="216"/>
      <c r="C581" s="173"/>
      <c r="D581" s="216"/>
      <c r="E581" s="7"/>
      <c r="F581" s="209"/>
      <c r="G581" s="7"/>
      <c r="H581" s="7"/>
      <c r="I581" s="7"/>
      <c r="J581" s="7"/>
      <c r="K581" s="112"/>
      <c r="L581" s="112"/>
      <c r="M581" s="201"/>
      <c r="N581" s="113"/>
      <c r="O581" s="99"/>
    </row>
    <row r="582" spans="1:15">
      <c r="A582" s="102"/>
      <c r="B582" s="108"/>
      <c r="C582" s="72"/>
      <c r="D582" s="72"/>
      <c r="E582" s="128"/>
      <c r="F582" s="243"/>
      <c r="G582" s="72"/>
      <c r="H582" s="158"/>
      <c r="I582" s="158"/>
      <c r="J582" s="159"/>
      <c r="K582" s="112"/>
      <c r="L582" s="112"/>
      <c r="M582" s="201"/>
      <c r="N582" s="113"/>
      <c r="O582" s="99"/>
    </row>
    <row r="583" spans="1:15">
      <c r="A583" s="24"/>
      <c r="B583" s="24"/>
      <c r="C583" s="123"/>
      <c r="D583" s="24"/>
      <c r="E583" s="36"/>
      <c r="F583" s="151"/>
      <c r="G583" s="147"/>
      <c r="H583" s="112"/>
      <c r="I583" s="112"/>
      <c r="J583" s="113"/>
      <c r="K583" s="112"/>
      <c r="L583" s="112"/>
      <c r="M583" s="201"/>
      <c r="N583" s="113"/>
      <c r="O583" s="99"/>
    </row>
    <row r="584" spans="1:15">
      <c r="A584" s="24"/>
      <c r="B584" s="24"/>
      <c r="C584" s="123"/>
      <c r="D584" s="24"/>
      <c r="E584" s="36"/>
      <c r="F584" s="151"/>
      <c r="G584" s="147"/>
      <c r="H584" s="112"/>
      <c r="I584" s="112"/>
      <c r="J584" s="113"/>
      <c r="K584" s="112"/>
      <c r="L584" s="112"/>
      <c r="M584" s="201"/>
      <c r="N584" s="113"/>
      <c r="O584" s="99"/>
    </row>
    <row r="585" spans="1:15">
      <c r="A585" s="24"/>
      <c r="B585" s="24"/>
      <c r="C585" s="123"/>
      <c r="D585" s="24"/>
      <c r="E585" s="36"/>
      <c r="F585" s="151"/>
      <c r="G585" s="147"/>
      <c r="H585" s="112"/>
      <c r="I585" s="112"/>
      <c r="J585" s="113"/>
      <c r="K585" s="112"/>
      <c r="L585" s="112"/>
      <c r="M585" s="201"/>
      <c r="N585" s="113"/>
      <c r="O585" s="99"/>
    </row>
    <row r="586" spans="1:15">
      <c r="A586" s="173"/>
      <c r="B586" s="44"/>
      <c r="C586" s="45"/>
      <c r="D586" s="45"/>
      <c r="E586" s="10"/>
      <c r="F586" s="47"/>
      <c r="G586" s="245"/>
      <c r="H586" s="48"/>
      <c r="I586" s="48"/>
      <c r="J586" s="49"/>
      <c r="K586" s="112"/>
      <c r="L586" s="112"/>
      <c r="M586" s="201"/>
      <c r="N586" s="113"/>
      <c r="O586" s="99"/>
    </row>
    <row r="587" spans="1:15">
      <c r="A587" s="7"/>
      <c r="B587" s="216"/>
      <c r="C587" s="173"/>
      <c r="D587" s="216"/>
      <c r="E587" s="7"/>
      <c r="F587" s="131"/>
      <c r="G587" s="7"/>
      <c r="H587" s="7"/>
      <c r="I587" s="7"/>
      <c r="J587" s="7"/>
      <c r="K587" s="112"/>
      <c r="L587" s="112"/>
      <c r="M587" s="201"/>
      <c r="N587" s="113"/>
      <c r="O587" s="99"/>
    </row>
    <row r="588" spans="1:15">
      <c r="A588" s="102"/>
      <c r="B588" s="108"/>
      <c r="C588" s="72"/>
      <c r="D588" s="72"/>
      <c r="E588" s="128"/>
      <c r="F588" s="157"/>
      <c r="G588" s="129"/>
      <c r="H588" s="158"/>
      <c r="I588" s="158"/>
      <c r="J588" s="159"/>
      <c r="K588" s="112"/>
      <c r="L588" s="112"/>
      <c r="M588" s="201"/>
      <c r="N588" s="113"/>
      <c r="O588" s="99"/>
    </row>
    <row r="589" spans="1:15">
      <c r="A589" s="24"/>
      <c r="B589" s="24"/>
      <c r="C589" s="123"/>
      <c r="D589" s="24"/>
      <c r="E589" s="110"/>
      <c r="F589" s="151"/>
      <c r="G589" s="147"/>
      <c r="H589" s="112"/>
      <c r="I589" s="112"/>
      <c r="J589" s="113"/>
      <c r="K589" s="112"/>
      <c r="L589" s="112"/>
      <c r="M589" s="201"/>
      <c r="N589" s="113"/>
      <c r="O589" s="99"/>
    </row>
    <row r="590" spans="1:15">
      <c r="A590" s="24"/>
      <c r="B590" s="24"/>
      <c r="C590" s="123"/>
      <c r="D590" s="24"/>
      <c r="E590" s="110"/>
      <c r="F590" s="151"/>
      <c r="G590" s="147"/>
      <c r="H590" s="112"/>
      <c r="I590" s="112"/>
      <c r="J590" s="113"/>
      <c r="K590" s="112"/>
      <c r="L590" s="112"/>
      <c r="M590" s="201"/>
      <c r="N590" s="113"/>
      <c r="O590" s="99"/>
    </row>
    <row r="591" spans="1:15">
      <c r="A591" s="24"/>
      <c r="B591" s="24"/>
      <c r="C591" s="123"/>
      <c r="D591" s="24"/>
      <c r="E591" s="110"/>
      <c r="F591" s="151"/>
      <c r="G591" s="147"/>
      <c r="H591" s="112"/>
      <c r="I591" s="112"/>
      <c r="J591" s="113"/>
      <c r="K591" s="112"/>
      <c r="L591" s="112"/>
      <c r="M591" s="201"/>
      <c r="N591" s="113"/>
      <c r="O591" s="99"/>
    </row>
    <row r="592" spans="1:15">
      <c r="A592" s="24"/>
      <c r="B592" s="24"/>
      <c r="C592" s="123"/>
      <c r="D592" s="24"/>
      <c r="E592" s="110"/>
      <c r="F592" s="151"/>
      <c r="G592" s="147"/>
      <c r="H592" s="112"/>
      <c r="I592" s="112"/>
      <c r="J592" s="113"/>
      <c r="K592" s="112"/>
      <c r="L592" s="112"/>
      <c r="M592" s="112"/>
      <c r="N592" s="113"/>
      <c r="O592" s="99"/>
    </row>
    <row r="593" spans="1:15">
      <c r="A593" s="24"/>
      <c r="B593" s="24"/>
      <c r="C593" s="123"/>
      <c r="D593" s="24"/>
      <c r="E593" s="110"/>
      <c r="F593" s="151"/>
      <c r="G593" s="147"/>
      <c r="H593" s="112"/>
      <c r="I593" s="112"/>
      <c r="J593" s="113"/>
      <c r="K593" s="112"/>
      <c r="L593" s="112"/>
      <c r="M593" s="201"/>
      <c r="N593" s="113"/>
      <c r="O593" s="99"/>
    </row>
    <row r="594" spans="1:15">
      <c r="A594" s="24"/>
      <c r="B594" s="24"/>
      <c r="C594" s="123"/>
      <c r="D594" s="24"/>
      <c r="E594" s="110"/>
      <c r="F594" s="151"/>
      <c r="G594" s="147"/>
      <c r="H594" s="112"/>
      <c r="I594" s="112"/>
      <c r="J594" s="113"/>
      <c r="K594" s="112"/>
      <c r="L594" s="112"/>
      <c r="M594" s="201"/>
      <c r="N594" s="113"/>
      <c r="O594" s="99"/>
    </row>
    <row r="595" spans="1:15">
      <c r="A595" s="24"/>
      <c r="B595" s="24"/>
      <c r="C595" s="123"/>
      <c r="D595" s="144"/>
      <c r="E595" s="246"/>
      <c r="F595" s="151"/>
      <c r="G595" s="147"/>
      <c r="H595" s="112"/>
      <c r="I595" s="112"/>
      <c r="J595" s="113"/>
      <c r="K595" s="112"/>
      <c r="L595" s="112"/>
      <c r="M595" s="201"/>
      <c r="N595" s="113"/>
      <c r="O595" s="99"/>
    </row>
    <row r="596" spans="1:15">
      <c r="A596" s="24"/>
      <c r="B596" s="44"/>
      <c r="C596" s="45"/>
      <c r="D596" s="45"/>
      <c r="E596" s="10"/>
      <c r="F596" s="157"/>
      <c r="G596" s="24"/>
      <c r="H596" s="48"/>
      <c r="I596" s="48"/>
      <c r="J596" s="49"/>
      <c r="K596" s="112"/>
      <c r="L596" s="112"/>
      <c r="M596" s="201"/>
      <c r="N596" s="113"/>
      <c r="O596" s="99"/>
    </row>
    <row r="597" spans="1:15">
      <c r="A597" s="7"/>
      <c r="B597" s="216"/>
      <c r="C597" s="173"/>
      <c r="D597" s="216"/>
      <c r="E597" s="7"/>
      <c r="F597" s="131"/>
      <c r="G597" s="7"/>
      <c r="H597" s="7"/>
      <c r="I597" s="7"/>
      <c r="J597" s="7"/>
      <c r="K597" s="112"/>
      <c r="L597" s="112"/>
      <c r="M597" s="201"/>
      <c r="N597" s="113"/>
      <c r="O597" s="99"/>
    </row>
    <row r="598" spans="1:15">
      <c r="A598" s="102"/>
      <c r="B598" s="108"/>
      <c r="C598" s="72"/>
      <c r="D598" s="72"/>
      <c r="E598" s="128"/>
      <c r="F598" s="157"/>
      <c r="G598" s="72"/>
      <c r="H598" s="158"/>
      <c r="I598" s="158"/>
      <c r="J598" s="159"/>
      <c r="K598" s="112"/>
      <c r="L598" s="112"/>
      <c r="M598" s="201"/>
      <c r="N598" s="113"/>
      <c r="O598" s="99"/>
    </row>
    <row r="599" spans="1:15">
      <c r="A599" s="102"/>
      <c r="B599" s="108"/>
      <c r="C599" s="72"/>
      <c r="D599" s="72"/>
      <c r="E599" s="247"/>
      <c r="F599" s="127"/>
      <c r="G599" s="125"/>
      <c r="H599" s="112"/>
      <c r="I599" s="112"/>
      <c r="J599" s="113"/>
      <c r="K599" s="112"/>
      <c r="L599" s="112"/>
      <c r="M599" s="201"/>
      <c r="N599" s="113"/>
      <c r="O599" s="99"/>
    </row>
    <row r="600" spans="1:15">
      <c r="A600" s="248"/>
      <c r="B600" s="72"/>
      <c r="C600" s="72"/>
      <c r="D600" s="144"/>
      <c r="E600" s="134"/>
      <c r="F600" s="249"/>
      <c r="G600" s="147"/>
      <c r="H600" s="112"/>
      <c r="I600" s="112"/>
      <c r="J600" s="113"/>
      <c r="K600" s="112"/>
      <c r="L600" s="112"/>
      <c r="M600" s="201"/>
      <c r="N600" s="113"/>
      <c r="O600" s="99"/>
    </row>
    <row r="601" spans="1:15">
      <c r="A601" s="248"/>
      <c r="B601" s="72"/>
      <c r="C601" s="72"/>
      <c r="D601" s="133"/>
      <c r="E601" s="134"/>
      <c r="F601" s="151"/>
      <c r="G601" s="147"/>
      <c r="H601" s="112"/>
      <c r="I601" s="112"/>
      <c r="J601" s="113"/>
      <c r="K601" s="112"/>
      <c r="L601" s="112"/>
      <c r="M601" s="201"/>
      <c r="N601" s="113"/>
      <c r="O601" s="99"/>
    </row>
    <row r="602" spans="1:15">
      <c r="A602" s="248"/>
      <c r="B602" s="72"/>
      <c r="C602" s="72"/>
      <c r="D602" s="133"/>
      <c r="E602" s="140"/>
      <c r="F602" s="151"/>
      <c r="G602" s="147"/>
      <c r="H602" s="112"/>
      <c r="I602" s="112"/>
      <c r="J602" s="113"/>
      <c r="K602" s="112"/>
      <c r="L602" s="112"/>
      <c r="M602" s="112"/>
      <c r="N602" s="113"/>
      <c r="O602" s="99"/>
    </row>
    <row r="603" spans="1:15">
      <c r="A603" s="248"/>
      <c r="B603" s="72"/>
      <c r="C603" s="139"/>
      <c r="D603" s="72"/>
      <c r="E603" s="134"/>
      <c r="F603" s="151"/>
      <c r="G603" s="147"/>
      <c r="H603" s="112"/>
      <c r="I603" s="112"/>
      <c r="J603" s="113"/>
      <c r="K603" s="112"/>
      <c r="L603" s="112"/>
      <c r="M603" s="201"/>
      <c r="N603" s="113"/>
      <c r="O603" s="99"/>
    </row>
    <row r="604" spans="1:15">
      <c r="A604" s="248"/>
      <c r="B604" s="72"/>
      <c r="C604" s="72"/>
      <c r="D604" s="133"/>
      <c r="E604" s="140"/>
      <c r="F604" s="151"/>
      <c r="G604" s="147"/>
      <c r="H604" s="112"/>
      <c r="I604" s="112"/>
      <c r="J604" s="113"/>
      <c r="K604" s="112"/>
      <c r="L604" s="112"/>
      <c r="M604" s="201"/>
      <c r="N604" s="113"/>
      <c r="O604" s="99"/>
    </row>
    <row r="605" spans="1:15">
      <c r="A605" s="248"/>
      <c r="B605" s="72"/>
      <c r="C605" s="72"/>
      <c r="D605" s="144"/>
      <c r="E605" s="134"/>
      <c r="F605" s="151"/>
      <c r="G605" s="147"/>
      <c r="H605" s="112"/>
      <c r="I605" s="112"/>
      <c r="J605" s="113"/>
      <c r="K605" s="112"/>
      <c r="L605" s="112"/>
      <c r="M605" s="112"/>
      <c r="N605" s="113"/>
      <c r="O605" s="99"/>
    </row>
    <row r="606" spans="1:15">
      <c r="A606" s="248"/>
      <c r="B606" s="72"/>
      <c r="C606" s="72"/>
      <c r="D606" s="144"/>
      <c r="E606" s="134"/>
      <c r="F606" s="151"/>
      <c r="G606" s="147"/>
      <c r="H606" s="112"/>
      <c r="I606" s="112"/>
      <c r="J606" s="113"/>
      <c r="K606" s="112"/>
      <c r="L606" s="112"/>
      <c r="M606" s="201"/>
      <c r="N606" s="113"/>
      <c r="O606" s="99"/>
    </row>
    <row r="607" spans="1:15">
      <c r="A607" s="248"/>
      <c r="B607" s="72"/>
      <c r="C607" s="72"/>
      <c r="D607" s="133"/>
      <c r="E607" s="140"/>
      <c r="F607" s="151"/>
      <c r="G607" s="147"/>
      <c r="H607" s="112"/>
      <c r="I607" s="112"/>
      <c r="J607" s="113"/>
      <c r="K607" s="112"/>
      <c r="L607" s="112"/>
      <c r="M607" s="201"/>
      <c r="N607" s="113"/>
      <c r="O607" s="99"/>
    </row>
    <row r="608" spans="1:15">
      <c r="A608" s="248"/>
      <c r="B608" s="72"/>
      <c r="C608" s="72"/>
      <c r="D608" s="144"/>
      <c r="E608" s="134"/>
      <c r="F608" s="151"/>
      <c r="G608" s="147"/>
      <c r="H608" s="112"/>
      <c r="I608" s="112"/>
      <c r="J608" s="113"/>
      <c r="K608" s="112"/>
      <c r="L608" s="112"/>
      <c r="M608" s="112"/>
      <c r="N608" s="113"/>
      <c r="O608" s="99"/>
    </row>
    <row r="609" spans="1:15">
      <c r="A609" s="248"/>
      <c r="B609" s="72"/>
      <c r="C609" s="139"/>
      <c r="D609" s="72"/>
      <c r="E609" s="134"/>
      <c r="F609" s="151"/>
      <c r="G609" s="147"/>
      <c r="H609" s="112"/>
      <c r="I609" s="112"/>
      <c r="J609" s="113"/>
      <c r="K609" s="112"/>
      <c r="L609" s="112"/>
      <c r="M609" s="201"/>
      <c r="N609" s="113"/>
      <c r="O609" s="99"/>
    </row>
    <row r="610" spans="1:15">
      <c r="A610" s="248"/>
      <c r="B610" s="72"/>
      <c r="C610" s="72"/>
      <c r="D610" s="133"/>
      <c r="E610" s="140"/>
      <c r="F610" s="151"/>
      <c r="G610" s="147"/>
      <c r="H610" s="112"/>
      <c r="I610" s="112"/>
      <c r="J610" s="113"/>
      <c r="K610" s="112"/>
      <c r="L610" s="112"/>
      <c r="M610" s="201"/>
      <c r="N610" s="113"/>
      <c r="O610" s="99"/>
    </row>
    <row r="611" spans="1:15">
      <c r="A611" s="121"/>
      <c r="B611" s="72"/>
      <c r="C611" s="72"/>
      <c r="D611" s="133"/>
      <c r="E611" s="134"/>
      <c r="F611" s="151"/>
      <c r="G611" s="147"/>
      <c r="H611" s="112"/>
      <c r="I611" s="112"/>
      <c r="J611" s="113"/>
      <c r="K611" s="112"/>
      <c r="L611" s="112"/>
      <c r="M611" s="112"/>
      <c r="N611" s="113"/>
      <c r="O611" s="99"/>
    </row>
    <row r="612" spans="1:15">
      <c r="A612" s="121"/>
      <c r="B612" s="72"/>
      <c r="C612" s="72"/>
      <c r="D612" s="144"/>
      <c r="E612" s="140"/>
      <c r="F612" s="151"/>
      <c r="G612" s="147"/>
      <c r="H612" s="112"/>
      <c r="I612" s="112"/>
      <c r="J612" s="113"/>
      <c r="K612" s="112"/>
      <c r="L612" s="112"/>
      <c r="M612" s="112"/>
      <c r="N612" s="113"/>
      <c r="O612" s="99"/>
    </row>
    <row r="613" spans="1:15">
      <c r="A613" s="121"/>
      <c r="B613" s="72"/>
      <c r="C613" s="139"/>
      <c r="D613" s="72"/>
      <c r="E613" s="134"/>
      <c r="F613" s="151"/>
      <c r="G613" s="147"/>
      <c r="H613" s="112"/>
      <c r="I613" s="112"/>
      <c r="J613" s="113"/>
      <c r="K613" s="112"/>
      <c r="L613" s="112"/>
      <c r="M613" s="201"/>
      <c r="N613" s="113"/>
      <c r="O613" s="99"/>
    </row>
    <row r="614" spans="1:15">
      <c r="A614" s="121"/>
      <c r="B614" s="72"/>
      <c r="C614" s="72"/>
      <c r="D614" s="133"/>
      <c r="E614" s="140"/>
      <c r="F614" s="151"/>
      <c r="G614" s="147"/>
      <c r="H614" s="112"/>
      <c r="I614" s="112"/>
      <c r="J614" s="113"/>
      <c r="K614" s="112"/>
      <c r="L614" s="112"/>
      <c r="M614" s="201"/>
      <c r="N614" s="113"/>
      <c r="O614" s="99"/>
    </row>
    <row r="615" spans="1:15">
      <c r="A615" s="121"/>
      <c r="B615" s="72"/>
      <c r="C615" s="72"/>
      <c r="D615" s="133"/>
      <c r="E615" s="140"/>
      <c r="F615" s="170"/>
      <c r="G615" s="147"/>
      <c r="H615" s="112"/>
      <c r="I615" s="112"/>
      <c r="J615" s="113"/>
      <c r="K615" s="112"/>
      <c r="L615" s="112"/>
      <c r="M615" s="201"/>
      <c r="N615" s="113"/>
      <c r="O615" s="99"/>
    </row>
    <row r="616" spans="1:15">
      <c r="A616" s="121"/>
      <c r="B616" s="72"/>
      <c r="C616" s="72"/>
      <c r="D616" s="161"/>
      <c r="E616" s="140"/>
      <c r="F616" s="170"/>
      <c r="G616" s="147"/>
      <c r="H616" s="112"/>
      <c r="I616" s="112"/>
      <c r="J616" s="113"/>
      <c r="K616" s="112"/>
      <c r="L616" s="112"/>
      <c r="M616" s="201"/>
      <c r="N616" s="113"/>
      <c r="O616" s="99"/>
    </row>
    <row r="617" spans="1:15">
      <c r="A617" s="108"/>
      <c r="B617" s="108"/>
      <c r="C617" s="250"/>
      <c r="D617" s="108"/>
      <c r="E617" s="251"/>
      <c r="F617" s="127"/>
      <c r="G617" s="125"/>
      <c r="H617" s="112"/>
      <c r="I617" s="112"/>
      <c r="J617" s="113"/>
      <c r="K617" s="112"/>
      <c r="L617" s="112"/>
      <c r="M617" s="201"/>
      <c r="N617" s="113"/>
      <c r="O617" s="99"/>
    </row>
    <row r="618" spans="1:15">
      <c r="A618" s="108"/>
      <c r="B618" s="137"/>
      <c r="C618" s="72"/>
      <c r="D618" s="133"/>
      <c r="E618" s="140"/>
      <c r="F618" s="170"/>
      <c r="G618" s="147"/>
      <c r="H618" s="112"/>
      <c r="I618" s="112"/>
      <c r="J618" s="113"/>
      <c r="K618" s="112"/>
      <c r="L618" s="112"/>
      <c r="M618" s="112"/>
      <c r="N618" s="113"/>
      <c r="O618" s="99"/>
    </row>
    <row r="619" spans="1:15">
      <c r="A619" s="108"/>
      <c r="B619" s="137"/>
      <c r="C619" s="139"/>
      <c r="D619" s="72"/>
      <c r="E619" s="134"/>
      <c r="F619" s="170"/>
      <c r="G619" s="147"/>
      <c r="H619" s="112"/>
      <c r="I619" s="112"/>
      <c r="J619" s="113"/>
      <c r="K619" s="112"/>
      <c r="L619" s="112"/>
      <c r="M619" s="201"/>
      <c r="N619" s="113"/>
      <c r="O619" s="99"/>
    </row>
    <row r="620" spans="1:15">
      <c r="A620" s="108"/>
      <c r="B620" s="137"/>
      <c r="C620" s="72"/>
      <c r="D620" s="133"/>
      <c r="E620" s="138"/>
      <c r="F620" s="170"/>
      <c r="G620" s="147"/>
      <c r="H620" s="112"/>
      <c r="I620" s="112"/>
      <c r="J620" s="113"/>
      <c r="K620" s="112"/>
      <c r="L620" s="112"/>
      <c r="M620" s="201"/>
      <c r="N620" s="113"/>
      <c r="O620" s="99"/>
    </row>
    <row r="621" spans="1:15">
      <c r="A621" s="108"/>
      <c r="B621" s="137"/>
      <c r="C621" s="72"/>
      <c r="D621" s="133"/>
      <c r="E621" s="138"/>
      <c r="F621" s="170"/>
      <c r="G621" s="147"/>
      <c r="H621" s="112"/>
      <c r="I621" s="112"/>
      <c r="J621" s="113"/>
      <c r="K621" s="112"/>
      <c r="L621" s="112"/>
      <c r="M621" s="201"/>
      <c r="N621" s="113"/>
      <c r="O621" s="99"/>
    </row>
    <row r="622" spans="1:15">
      <c r="A622" s="108"/>
      <c r="B622" s="137"/>
      <c r="C622" s="72"/>
      <c r="D622" s="133"/>
      <c r="E622" s="138"/>
      <c r="F622" s="170"/>
      <c r="G622" s="147"/>
      <c r="H622" s="112"/>
      <c r="I622" s="112"/>
      <c r="J622" s="113"/>
      <c r="K622" s="112"/>
      <c r="L622" s="112"/>
      <c r="M622" s="201"/>
      <c r="N622" s="113"/>
      <c r="O622" s="99"/>
    </row>
    <row r="623" spans="1:15">
      <c r="A623" s="108"/>
      <c r="B623" s="137"/>
      <c r="C623" s="72"/>
      <c r="D623" s="133"/>
      <c r="E623" s="138"/>
      <c r="F623" s="170"/>
      <c r="G623" s="147"/>
      <c r="H623" s="112"/>
      <c r="I623" s="112"/>
      <c r="J623" s="113"/>
      <c r="K623" s="112"/>
      <c r="L623" s="112"/>
      <c r="M623" s="112"/>
      <c r="N623" s="113"/>
      <c r="O623" s="99"/>
    </row>
    <row r="624" spans="1:15">
      <c r="A624" s="108"/>
      <c r="B624" s="137"/>
      <c r="C624" s="72"/>
      <c r="D624" s="133"/>
      <c r="E624" s="138"/>
      <c r="F624" s="170"/>
      <c r="G624" s="147"/>
      <c r="H624" s="112"/>
      <c r="I624" s="112"/>
      <c r="J624" s="113"/>
      <c r="K624" s="112"/>
      <c r="L624" s="112"/>
      <c r="M624" s="201"/>
      <c r="N624" s="113"/>
      <c r="O624" s="99"/>
    </row>
    <row r="625" spans="1:15">
      <c r="A625" s="108"/>
      <c r="B625" s="137"/>
      <c r="C625" s="72"/>
      <c r="D625" s="133"/>
      <c r="E625" s="138"/>
      <c r="F625" s="170"/>
      <c r="G625" s="147"/>
      <c r="H625" s="112"/>
      <c r="I625" s="112"/>
      <c r="J625" s="113"/>
      <c r="K625" s="112"/>
      <c r="L625" s="112"/>
      <c r="M625" s="201"/>
      <c r="N625" s="113"/>
      <c r="O625" s="99"/>
    </row>
    <row r="626" spans="1:15">
      <c r="A626" s="108"/>
      <c r="B626" s="137"/>
      <c r="C626" s="72"/>
      <c r="D626" s="133"/>
      <c r="E626" s="140"/>
      <c r="F626" s="170"/>
      <c r="G626" s="147"/>
      <c r="H626" s="112"/>
      <c r="I626" s="112"/>
      <c r="J626" s="113"/>
      <c r="K626" s="48"/>
      <c r="L626" s="48"/>
      <c r="M626" s="48"/>
      <c r="N626" s="49"/>
      <c r="O626" s="99"/>
    </row>
    <row r="627" spans="1:15">
      <c r="A627" s="108"/>
      <c r="B627" s="108"/>
      <c r="C627" s="188"/>
      <c r="D627" s="188"/>
      <c r="E627" s="3"/>
      <c r="F627" s="127"/>
      <c r="G627" s="125"/>
      <c r="H627" s="112"/>
      <c r="I627" s="112"/>
      <c r="J627" s="113"/>
      <c r="K627" s="7"/>
      <c r="L627" s="218"/>
      <c r="M627" s="218"/>
      <c r="N627" s="7"/>
      <c r="O627" s="99"/>
    </row>
    <row r="628" spans="1:15">
      <c r="A628" s="108"/>
      <c r="B628" s="137"/>
      <c r="C628" s="72"/>
      <c r="D628" s="144"/>
      <c r="E628" s="138"/>
      <c r="F628" s="170"/>
      <c r="G628" s="147"/>
      <c r="H628" s="112"/>
      <c r="I628" s="112"/>
      <c r="J628" s="113"/>
      <c r="K628" s="158"/>
      <c r="L628" s="158"/>
      <c r="M628" s="158"/>
      <c r="N628" s="159"/>
      <c r="O628" s="99"/>
    </row>
    <row r="629" spans="1:15">
      <c r="A629" s="108"/>
      <c r="B629" s="137"/>
      <c r="C629" s="123"/>
      <c r="D629" s="144"/>
      <c r="E629" s="134"/>
      <c r="F629" s="170"/>
      <c r="G629" s="147"/>
      <c r="H629" s="112"/>
      <c r="I629" s="112"/>
      <c r="J629" s="113"/>
      <c r="K629" s="253"/>
      <c r="L629" s="253"/>
      <c r="M629" s="258"/>
      <c r="N629" s="253"/>
      <c r="O629" s="99"/>
    </row>
    <row r="630" spans="1:15">
      <c r="A630" s="108"/>
      <c r="B630" s="108"/>
      <c r="C630" s="123"/>
      <c r="D630" s="24"/>
      <c r="E630" s="252"/>
      <c r="F630" s="127"/>
      <c r="G630" s="125"/>
      <c r="H630" s="112"/>
      <c r="I630" s="112"/>
      <c r="J630" s="113"/>
      <c r="K630" s="165"/>
      <c r="L630" s="165"/>
      <c r="M630" s="165"/>
      <c r="N630" s="166"/>
      <c r="O630" s="99"/>
    </row>
    <row r="631" spans="1:15">
      <c r="A631" s="108"/>
      <c r="B631" s="72"/>
      <c r="C631" s="123"/>
      <c r="D631" s="137"/>
      <c r="E631" s="134"/>
      <c r="F631" s="170"/>
      <c r="G631" s="147"/>
      <c r="H631" s="112"/>
      <c r="I631" s="112"/>
      <c r="J631" s="113"/>
      <c r="K631" s="112"/>
      <c r="L631" s="112"/>
      <c r="M631" s="201"/>
      <c r="N631" s="113"/>
      <c r="O631" s="99"/>
    </row>
    <row r="632" spans="1:15">
      <c r="A632" s="108"/>
      <c r="B632" s="72"/>
      <c r="C632" s="123"/>
      <c r="D632" s="144"/>
      <c r="E632" s="134"/>
      <c r="F632" s="170"/>
      <c r="G632" s="147"/>
      <c r="H632" s="112"/>
      <c r="I632" s="112"/>
      <c r="J632" s="113"/>
      <c r="K632" s="112"/>
      <c r="L632" s="112"/>
      <c r="M632" s="112"/>
      <c r="N632" s="113"/>
      <c r="O632" s="99"/>
    </row>
    <row r="633" spans="1:15">
      <c r="A633" s="102"/>
      <c r="B633" s="109"/>
      <c r="C633" s="126"/>
      <c r="D633" s="126"/>
      <c r="E633" s="253"/>
      <c r="F633" s="127"/>
      <c r="G633" s="125"/>
      <c r="H633" s="112"/>
      <c r="I633" s="112"/>
      <c r="J633" s="113"/>
      <c r="K633" s="112"/>
      <c r="L633" s="112"/>
      <c r="M633" s="112"/>
      <c r="N633" s="113"/>
      <c r="O633" s="99"/>
    </row>
    <row r="634" spans="1:15">
      <c r="A634" s="102"/>
      <c r="B634" s="72"/>
      <c r="C634" s="123"/>
      <c r="D634" s="137"/>
      <c r="E634" s="149"/>
      <c r="F634" s="170"/>
      <c r="G634" s="147"/>
      <c r="H634" s="112"/>
      <c r="I634" s="112"/>
      <c r="J634" s="113"/>
      <c r="K634" s="165"/>
      <c r="L634" s="165"/>
      <c r="M634" s="165"/>
      <c r="N634" s="166"/>
      <c r="O634" s="99"/>
    </row>
    <row r="635" spans="1:15">
      <c r="A635" s="102"/>
      <c r="B635" s="72"/>
      <c r="C635" s="123"/>
      <c r="D635" s="161"/>
      <c r="E635" s="185"/>
      <c r="F635" s="170"/>
      <c r="G635" s="147"/>
      <c r="H635" s="112"/>
      <c r="I635" s="112"/>
      <c r="J635" s="113"/>
      <c r="K635" s="112"/>
      <c r="L635" s="112"/>
      <c r="M635" s="201"/>
      <c r="N635" s="113"/>
      <c r="O635" s="99"/>
    </row>
    <row r="636" spans="1:15">
      <c r="A636" s="102"/>
      <c r="B636" s="72"/>
      <c r="C636" s="123"/>
      <c r="D636" s="137"/>
      <c r="E636" s="149"/>
      <c r="F636" s="170"/>
      <c r="G636" s="147"/>
      <c r="H636" s="112"/>
      <c r="I636" s="112"/>
      <c r="J636" s="113"/>
      <c r="K636" s="112"/>
      <c r="L636" s="112"/>
      <c r="M636" s="112"/>
      <c r="N636" s="113"/>
      <c r="O636" s="99"/>
    </row>
    <row r="637" spans="1:15">
      <c r="A637" s="102"/>
      <c r="B637" s="72"/>
      <c r="C637" s="123"/>
      <c r="D637" s="24"/>
      <c r="E637" s="134"/>
      <c r="F637" s="170"/>
      <c r="G637" s="147"/>
      <c r="H637" s="112"/>
      <c r="I637" s="112"/>
      <c r="J637" s="113"/>
      <c r="K637" s="112"/>
      <c r="L637" s="112"/>
      <c r="M637" s="201"/>
      <c r="N637" s="113"/>
      <c r="O637" s="99"/>
    </row>
    <row r="638" spans="1:15">
      <c r="A638" s="102"/>
      <c r="B638" s="72"/>
      <c r="C638" s="24"/>
      <c r="D638" s="24"/>
      <c r="E638" s="134"/>
      <c r="F638" s="170"/>
      <c r="G638" s="147"/>
      <c r="H638" s="112"/>
      <c r="I638" s="112"/>
      <c r="J638" s="113"/>
      <c r="K638" s="112"/>
      <c r="L638" s="112"/>
      <c r="M638" s="201"/>
      <c r="N638" s="113"/>
      <c r="O638" s="99"/>
    </row>
    <row r="639" spans="1:15">
      <c r="A639" s="102"/>
      <c r="B639" s="72"/>
      <c r="C639" s="123"/>
      <c r="D639" s="73"/>
      <c r="E639" s="134"/>
      <c r="F639" s="170"/>
      <c r="G639" s="147"/>
      <c r="H639" s="112"/>
      <c r="I639" s="112"/>
      <c r="J639" s="113"/>
      <c r="K639" s="112"/>
      <c r="L639" s="112"/>
      <c r="M639" s="201"/>
      <c r="N639" s="113"/>
      <c r="O639" s="99"/>
    </row>
    <row r="640" spans="1:15">
      <c r="A640" s="102"/>
      <c r="B640" s="72"/>
      <c r="C640" s="123"/>
      <c r="D640" s="174"/>
      <c r="E640" s="134"/>
      <c r="F640" s="170"/>
      <c r="G640" s="147"/>
      <c r="H640" s="112"/>
      <c r="I640" s="112"/>
      <c r="J640" s="113"/>
      <c r="K640" s="112"/>
      <c r="L640" s="112"/>
      <c r="M640" s="201"/>
      <c r="N640" s="113"/>
      <c r="O640" s="99"/>
    </row>
    <row r="641" spans="1:15">
      <c r="A641" s="102"/>
      <c r="B641" s="72"/>
      <c r="C641" s="72"/>
      <c r="D641" s="174"/>
      <c r="E641" s="138"/>
      <c r="F641" s="170"/>
      <c r="G641" s="147"/>
      <c r="H641" s="112"/>
      <c r="I641" s="112"/>
      <c r="J641" s="113"/>
      <c r="K641" s="112"/>
      <c r="L641" s="112"/>
      <c r="M641" s="201"/>
      <c r="N641" s="113"/>
      <c r="O641" s="99"/>
    </row>
    <row r="642" spans="1:15">
      <c r="A642" s="102"/>
      <c r="B642" s="72"/>
      <c r="C642" s="72"/>
      <c r="D642" s="174"/>
      <c r="E642" s="138"/>
      <c r="F642" s="170"/>
      <c r="G642" s="147"/>
      <c r="H642" s="112"/>
      <c r="I642" s="112"/>
      <c r="J642" s="113"/>
      <c r="K642" s="165"/>
      <c r="L642" s="165"/>
      <c r="M642" s="165"/>
      <c r="N642" s="166"/>
      <c r="O642" s="99"/>
    </row>
    <row r="643" spans="1:15">
      <c r="A643" s="102"/>
      <c r="B643" s="109"/>
      <c r="C643" s="126"/>
      <c r="D643" s="126"/>
      <c r="E643" s="253"/>
      <c r="F643" s="127"/>
      <c r="G643" s="125"/>
      <c r="H643" s="112"/>
      <c r="I643" s="112"/>
      <c r="J643" s="113"/>
      <c r="K643" s="112"/>
      <c r="L643" s="112"/>
      <c r="M643" s="201"/>
      <c r="N643" s="113"/>
      <c r="O643" s="99"/>
    </row>
    <row r="644" spans="1:15">
      <c r="A644" s="102"/>
      <c r="B644" s="72"/>
      <c r="C644" s="72"/>
      <c r="D644" s="174"/>
      <c r="E644" s="134"/>
      <c r="F644" s="170"/>
      <c r="G644" s="147"/>
      <c r="H644" s="112"/>
      <c r="I644" s="112"/>
      <c r="J644" s="113"/>
      <c r="K644" s="112"/>
      <c r="L644" s="112"/>
      <c r="M644" s="201"/>
      <c r="N644" s="113"/>
      <c r="O644" s="99"/>
    </row>
    <row r="645" spans="1:15">
      <c r="A645" s="102"/>
      <c r="B645" s="72"/>
      <c r="C645" s="72"/>
      <c r="D645" s="133"/>
      <c r="E645" s="134"/>
      <c r="F645" s="170"/>
      <c r="G645" s="147"/>
      <c r="H645" s="112"/>
      <c r="I645" s="112"/>
      <c r="J645" s="113"/>
      <c r="K645" s="112"/>
      <c r="L645" s="112"/>
      <c r="M645" s="112"/>
      <c r="N645" s="113"/>
      <c r="O645" s="99"/>
    </row>
    <row r="646" spans="1:15">
      <c r="A646" s="102"/>
      <c r="B646" s="72"/>
      <c r="C646" s="72"/>
      <c r="D646" s="174"/>
      <c r="E646" s="134"/>
      <c r="F646" s="170"/>
      <c r="G646" s="147"/>
      <c r="H646" s="112"/>
      <c r="I646" s="112"/>
      <c r="J646" s="113"/>
      <c r="K646" s="112"/>
      <c r="L646" s="112"/>
      <c r="M646" s="201"/>
      <c r="N646" s="113"/>
      <c r="O646" s="99"/>
    </row>
    <row r="647" spans="1:15">
      <c r="A647" s="102"/>
      <c r="B647" s="72"/>
      <c r="C647" s="24"/>
      <c r="D647" s="126"/>
      <c r="E647" s="134"/>
      <c r="F647" s="170"/>
      <c r="G647" s="147"/>
      <c r="H647" s="112"/>
      <c r="I647" s="112"/>
      <c r="J647" s="113"/>
      <c r="K647" s="112"/>
      <c r="L647" s="112"/>
      <c r="M647" s="201"/>
      <c r="N647" s="113"/>
      <c r="O647" s="99"/>
    </row>
    <row r="648" spans="1:15">
      <c r="A648" s="102"/>
      <c r="B648" s="72"/>
      <c r="C648" s="72"/>
      <c r="D648" s="144"/>
      <c r="E648" s="134"/>
      <c r="F648" s="170"/>
      <c r="G648" s="147"/>
      <c r="H648" s="112"/>
      <c r="I648" s="112"/>
      <c r="J648" s="113"/>
      <c r="K648" s="112"/>
      <c r="L648" s="112"/>
      <c r="M648" s="201"/>
      <c r="N648" s="113"/>
      <c r="O648" s="99"/>
    </row>
    <row r="649" spans="1:15">
      <c r="A649" s="102"/>
      <c r="B649" s="72"/>
      <c r="C649" s="254"/>
      <c r="D649" s="255"/>
      <c r="E649" s="134"/>
      <c r="F649" s="170"/>
      <c r="G649" s="147"/>
      <c r="H649" s="112"/>
      <c r="I649" s="112"/>
      <c r="J649" s="113"/>
      <c r="K649" s="112"/>
      <c r="L649" s="112"/>
      <c r="M649" s="201"/>
      <c r="N649" s="113"/>
      <c r="O649" s="99"/>
    </row>
    <row r="650" spans="1:15">
      <c r="A650" s="102"/>
      <c r="B650" s="72"/>
      <c r="C650" s="24"/>
      <c r="D650" s="144"/>
      <c r="E650" s="134"/>
      <c r="F650" s="170"/>
      <c r="G650" s="147"/>
      <c r="H650" s="112"/>
      <c r="I650" s="112"/>
      <c r="J650" s="113"/>
      <c r="K650" s="112"/>
      <c r="L650" s="112"/>
      <c r="M650" s="201"/>
      <c r="N650" s="113"/>
      <c r="O650" s="99"/>
    </row>
    <row r="651" spans="1:15">
      <c r="A651" s="109"/>
      <c r="B651" s="44"/>
      <c r="C651" s="45"/>
      <c r="D651" s="45"/>
      <c r="E651" s="10"/>
      <c r="F651" s="157"/>
      <c r="G651" s="24"/>
      <c r="H651" s="48"/>
      <c r="I651" s="48"/>
      <c r="J651" s="49"/>
      <c r="K651" s="112"/>
      <c r="L651" s="112"/>
      <c r="M651" s="201"/>
      <c r="N651" s="113"/>
      <c r="O651" s="99"/>
    </row>
    <row r="652" spans="1:15">
      <c r="A652" s="7"/>
      <c r="B652" s="216"/>
      <c r="C652" s="173"/>
      <c r="D652" s="216"/>
      <c r="E652" s="7"/>
      <c r="F652" s="131"/>
      <c r="G652" s="7"/>
      <c r="H652" s="7"/>
      <c r="I652" s="7"/>
      <c r="J652" s="7"/>
      <c r="K652" s="112"/>
      <c r="L652" s="112"/>
      <c r="M652" s="201"/>
      <c r="N652" s="113"/>
      <c r="O652" s="99"/>
    </row>
    <row r="653" spans="1:15">
      <c r="A653" s="102"/>
      <c r="B653" s="108"/>
      <c r="C653" s="72"/>
      <c r="D653" s="72"/>
      <c r="E653" s="70"/>
      <c r="F653" s="157"/>
      <c r="G653" s="129"/>
      <c r="H653" s="158"/>
      <c r="I653" s="158"/>
      <c r="J653" s="159"/>
      <c r="K653" s="112"/>
      <c r="L653" s="112"/>
      <c r="M653" s="112"/>
      <c r="N653" s="113"/>
      <c r="O653" s="99"/>
    </row>
    <row r="654" spans="1:15">
      <c r="A654" s="173"/>
      <c r="B654" s="253"/>
      <c r="C654" s="253"/>
      <c r="D654" s="253"/>
      <c r="E654" s="256"/>
      <c r="F654" s="257"/>
      <c r="G654" s="253"/>
      <c r="H654" s="253"/>
      <c r="I654" s="253"/>
      <c r="J654" s="253"/>
      <c r="K654" s="112"/>
      <c r="L654" s="112"/>
      <c r="M654" s="112"/>
      <c r="N654" s="113"/>
      <c r="O654" s="99"/>
    </row>
    <row r="655" spans="1:15" ht="19.5">
      <c r="A655" s="173"/>
      <c r="B655" s="259"/>
      <c r="C655" s="123"/>
      <c r="D655" s="161"/>
      <c r="E655" s="164"/>
      <c r="F655" s="163"/>
      <c r="G655" s="164"/>
      <c r="H655" s="165"/>
      <c r="I655" s="165"/>
      <c r="J655" s="166"/>
      <c r="K655" s="112"/>
      <c r="L655" s="112"/>
      <c r="M655" s="201"/>
      <c r="N655" s="113"/>
      <c r="O655" s="99"/>
    </row>
    <row r="656" spans="1:15">
      <c r="A656" s="173"/>
      <c r="B656" s="73"/>
      <c r="C656" s="51"/>
      <c r="D656" s="161"/>
      <c r="E656" s="260"/>
      <c r="F656" s="170"/>
      <c r="G656" s="147"/>
      <c r="H656" s="112"/>
      <c r="I656" s="112"/>
      <c r="J656" s="113"/>
      <c r="K656" s="112"/>
      <c r="L656" s="112"/>
      <c r="M656" s="112"/>
      <c r="N656" s="113"/>
      <c r="O656" s="99"/>
    </row>
    <row r="657" spans="1:15">
      <c r="A657" s="173"/>
      <c r="B657" s="73"/>
      <c r="C657" s="123"/>
      <c r="D657" s="161"/>
      <c r="E657" s="140"/>
      <c r="F657" s="170"/>
      <c r="G657" s="147"/>
      <c r="H657" s="112"/>
      <c r="I657" s="112"/>
      <c r="J657" s="113"/>
      <c r="K657" s="112"/>
      <c r="L657" s="112"/>
      <c r="M657" s="201"/>
      <c r="N657" s="113"/>
      <c r="O657" s="99"/>
    </row>
    <row r="658" spans="1:15">
      <c r="A658" s="173"/>
      <c r="B658" s="73"/>
      <c r="C658" s="123"/>
      <c r="D658" s="161"/>
      <c r="E658" s="138"/>
      <c r="F658" s="170"/>
      <c r="G658" s="147"/>
      <c r="H658" s="112"/>
      <c r="I658" s="112"/>
      <c r="J658" s="113"/>
      <c r="K658" s="112"/>
      <c r="L658" s="112"/>
      <c r="M658" s="201"/>
      <c r="N658" s="113"/>
      <c r="O658" s="99"/>
    </row>
    <row r="659" spans="1:15" ht="19.5">
      <c r="A659" s="173"/>
      <c r="B659" s="259"/>
      <c r="C659" s="123"/>
      <c r="D659" s="161"/>
      <c r="E659" s="164"/>
      <c r="F659" s="163"/>
      <c r="G659" s="164"/>
      <c r="H659" s="165"/>
      <c r="I659" s="165"/>
      <c r="J659" s="166"/>
      <c r="K659" s="112"/>
      <c r="L659" s="112"/>
      <c r="M659" s="201"/>
      <c r="N659" s="113"/>
      <c r="O659" s="99"/>
    </row>
    <row r="660" spans="1:15">
      <c r="A660" s="173"/>
      <c r="B660" s="73"/>
      <c r="C660" s="123"/>
      <c r="D660" s="161"/>
      <c r="E660" s="140"/>
      <c r="F660" s="170"/>
      <c r="G660" s="147"/>
      <c r="H660" s="112"/>
      <c r="I660" s="112"/>
      <c r="J660" s="113"/>
      <c r="K660" s="112"/>
      <c r="L660" s="112"/>
      <c r="M660" s="201"/>
      <c r="N660" s="113"/>
      <c r="O660" s="99"/>
    </row>
    <row r="661" spans="1:15">
      <c r="A661" s="173"/>
      <c r="B661" s="73"/>
      <c r="C661" s="123"/>
      <c r="D661" s="161"/>
      <c r="E661" s="138"/>
      <c r="F661" s="170"/>
      <c r="G661" s="147"/>
      <c r="H661" s="112"/>
      <c r="I661" s="112"/>
      <c r="J661" s="113"/>
      <c r="K661" s="112"/>
      <c r="L661" s="112"/>
      <c r="M661" s="201"/>
      <c r="N661" s="113"/>
      <c r="O661" s="99"/>
    </row>
    <row r="662" spans="1:15">
      <c r="A662" s="173"/>
      <c r="B662" s="73"/>
      <c r="C662" s="123"/>
      <c r="D662" s="136"/>
      <c r="E662" s="205"/>
      <c r="F662" s="170"/>
      <c r="G662" s="147"/>
      <c r="H662" s="112"/>
      <c r="I662" s="112"/>
      <c r="J662" s="113"/>
      <c r="K662" s="112"/>
      <c r="L662" s="112"/>
      <c r="M662" s="112"/>
      <c r="N662" s="113"/>
      <c r="O662" s="99"/>
    </row>
    <row r="663" spans="1:15">
      <c r="A663" s="173"/>
      <c r="B663" s="73"/>
      <c r="C663" s="123"/>
      <c r="D663" s="169"/>
      <c r="E663" s="205"/>
      <c r="F663" s="170"/>
      <c r="G663" s="147"/>
      <c r="H663" s="112"/>
      <c r="I663" s="112"/>
      <c r="J663" s="113"/>
      <c r="K663" s="112"/>
      <c r="L663" s="112"/>
      <c r="M663" s="201"/>
      <c r="N663" s="113"/>
      <c r="O663" s="99"/>
    </row>
    <row r="664" spans="1:15">
      <c r="A664" s="173"/>
      <c r="B664" s="73"/>
      <c r="C664" s="24"/>
      <c r="D664" s="161"/>
      <c r="E664" s="261"/>
      <c r="F664" s="170"/>
      <c r="G664" s="147"/>
      <c r="H664" s="112"/>
      <c r="I664" s="112"/>
      <c r="J664" s="113"/>
      <c r="K664" s="112"/>
      <c r="L664" s="112"/>
      <c r="M664" s="201"/>
      <c r="N664" s="113"/>
      <c r="O664" s="99"/>
    </row>
    <row r="665" spans="1:15">
      <c r="A665" s="173"/>
      <c r="B665" s="73"/>
      <c r="C665" s="24"/>
      <c r="D665" s="161"/>
      <c r="E665" s="261"/>
      <c r="F665" s="170"/>
      <c r="G665" s="147"/>
      <c r="H665" s="112"/>
      <c r="I665" s="112"/>
      <c r="J665" s="113"/>
      <c r="K665" s="112"/>
      <c r="L665" s="112"/>
      <c r="M665" s="112"/>
      <c r="N665" s="113"/>
      <c r="O665" s="99"/>
    </row>
    <row r="666" spans="1:15">
      <c r="A666" s="173"/>
      <c r="B666" s="73"/>
      <c r="C666" s="24"/>
      <c r="D666" s="161"/>
      <c r="E666" s="134"/>
      <c r="F666" s="170"/>
      <c r="G666" s="147"/>
      <c r="H666" s="112"/>
      <c r="I666" s="112"/>
      <c r="J666" s="113"/>
      <c r="K666" s="112"/>
      <c r="L666" s="112"/>
      <c r="M666" s="201"/>
      <c r="N666" s="113"/>
      <c r="O666" s="99"/>
    </row>
    <row r="667" spans="1:15" ht="19.5">
      <c r="A667" s="173"/>
      <c r="B667" s="100"/>
      <c r="C667" s="123"/>
      <c r="D667" s="161"/>
      <c r="E667" s="262"/>
      <c r="F667" s="170"/>
      <c r="G667" s="164"/>
      <c r="H667" s="165"/>
      <c r="I667" s="165"/>
      <c r="J667" s="166"/>
      <c r="K667" s="112"/>
      <c r="L667" s="112"/>
      <c r="M667" s="201"/>
      <c r="N667" s="113"/>
      <c r="O667" s="99"/>
    </row>
    <row r="668" spans="1:15">
      <c r="A668" s="173"/>
      <c r="B668" s="73"/>
      <c r="C668" s="24"/>
      <c r="D668" s="161"/>
      <c r="E668" s="205"/>
      <c r="F668" s="170"/>
      <c r="G668" s="147"/>
      <c r="H668" s="112"/>
      <c r="I668" s="112"/>
      <c r="J668" s="113"/>
      <c r="K668" s="112"/>
      <c r="L668" s="112"/>
      <c r="M668" s="201"/>
      <c r="N668" s="113"/>
      <c r="O668" s="99"/>
    </row>
    <row r="669" spans="1:15">
      <c r="A669" s="173"/>
      <c r="B669" s="73"/>
      <c r="C669" s="24"/>
      <c r="D669" s="161"/>
      <c r="E669" s="205"/>
      <c r="F669" s="170"/>
      <c r="G669" s="147"/>
      <c r="H669" s="112"/>
      <c r="I669" s="112"/>
      <c r="J669" s="113"/>
      <c r="K669" s="112"/>
      <c r="L669" s="112"/>
      <c r="M669" s="201"/>
      <c r="N669" s="113"/>
      <c r="O669" s="99"/>
    </row>
    <row r="670" spans="1:15">
      <c r="A670" s="173"/>
      <c r="B670" s="100"/>
      <c r="C670" s="108"/>
      <c r="D670" s="169"/>
      <c r="E670" s="263"/>
      <c r="F670" s="170"/>
      <c r="G670" s="264"/>
      <c r="H670" s="112"/>
      <c r="I670" s="112"/>
      <c r="J670" s="113"/>
      <c r="K670" s="112"/>
      <c r="L670" s="112"/>
      <c r="M670" s="201"/>
      <c r="N670" s="113"/>
      <c r="O670" s="99"/>
    </row>
    <row r="671" spans="1:15">
      <c r="A671" s="173"/>
      <c r="B671" s="73"/>
      <c r="C671" s="24"/>
      <c r="D671" s="161"/>
      <c r="E671" s="205"/>
      <c r="F671" s="170"/>
      <c r="G671" s="147"/>
      <c r="H671" s="112"/>
      <c r="I671" s="112"/>
      <c r="J671" s="113"/>
      <c r="K671" s="112"/>
      <c r="L671" s="112"/>
      <c r="M671" s="201"/>
      <c r="N671" s="113"/>
      <c r="O671" s="99"/>
    </row>
    <row r="672" spans="1:15">
      <c r="A672" s="173"/>
      <c r="B672" s="73"/>
      <c r="C672" s="24"/>
      <c r="D672" s="169"/>
      <c r="E672" s="205"/>
      <c r="F672" s="170"/>
      <c r="G672" s="147"/>
      <c r="H672" s="112"/>
      <c r="I672" s="112"/>
      <c r="J672" s="113"/>
      <c r="K672" s="112"/>
      <c r="L672" s="112"/>
      <c r="M672" s="201"/>
      <c r="N672" s="113"/>
      <c r="O672" s="99"/>
    </row>
    <row r="673" spans="1:15">
      <c r="A673" s="173"/>
      <c r="B673" s="73"/>
      <c r="C673" s="24"/>
      <c r="D673" s="169"/>
      <c r="E673" s="205"/>
      <c r="F673" s="170"/>
      <c r="G673" s="147"/>
      <c r="H673" s="112"/>
      <c r="I673" s="112"/>
      <c r="J673" s="113"/>
      <c r="K673" s="112"/>
      <c r="L673" s="112"/>
      <c r="M673" s="112"/>
      <c r="N673" s="113"/>
      <c r="O673" s="99"/>
    </row>
    <row r="674" spans="1:15">
      <c r="A674" s="173"/>
      <c r="B674" s="73"/>
      <c r="C674" s="24"/>
      <c r="D674" s="161"/>
      <c r="E674" s="140"/>
      <c r="F674" s="265"/>
      <c r="G674" s="147"/>
      <c r="H674" s="112"/>
      <c r="I674" s="112"/>
      <c r="J674" s="113"/>
      <c r="K674" s="112"/>
      <c r="L674" s="112"/>
      <c r="M674" s="112"/>
      <c r="N674" s="113"/>
      <c r="O674" s="99"/>
    </row>
    <row r="675" spans="1:15">
      <c r="A675" s="173"/>
      <c r="B675" s="73"/>
      <c r="C675" s="24"/>
      <c r="D675" s="169"/>
      <c r="E675" s="205"/>
      <c r="F675" s="170"/>
      <c r="G675" s="147"/>
      <c r="H675" s="112"/>
      <c r="I675" s="112"/>
      <c r="J675" s="113"/>
      <c r="K675" s="112"/>
      <c r="L675" s="112"/>
      <c r="M675" s="201"/>
      <c r="N675" s="113"/>
      <c r="O675" s="99"/>
    </row>
    <row r="676" spans="1:15">
      <c r="A676" s="173"/>
      <c r="B676" s="73"/>
      <c r="C676" s="123"/>
      <c r="D676" s="161"/>
      <c r="E676" s="185"/>
      <c r="F676" s="170"/>
      <c r="G676" s="147"/>
      <c r="H676" s="112"/>
      <c r="I676" s="112"/>
      <c r="J676" s="113"/>
      <c r="K676" s="112"/>
      <c r="L676" s="112"/>
      <c r="M676" s="112"/>
      <c r="N676" s="113"/>
      <c r="O676" s="99"/>
    </row>
    <row r="677" spans="1:15">
      <c r="A677" s="173"/>
      <c r="B677" s="73"/>
      <c r="C677" s="123"/>
      <c r="D677" s="136"/>
      <c r="E677" s="140"/>
      <c r="F677" s="170"/>
      <c r="G677" s="147"/>
      <c r="H677" s="112"/>
      <c r="I677" s="112"/>
      <c r="J677" s="113"/>
      <c r="K677" s="112"/>
      <c r="L677" s="112"/>
      <c r="M677" s="112"/>
      <c r="N677" s="113"/>
      <c r="O677" s="99"/>
    </row>
    <row r="678" spans="1:15" ht="19.5">
      <c r="A678" s="173"/>
      <c r="B678" s="259"/>
      <c r="C678" s="123"/>
      <c r="D678" s="161"/>
      <c r="E678" s="266"/>
      <c r="F678" s="163"/>
      <c r="G678" s="195"/>
      <c r="H678" s="112"/>
      <c r="I678" s="112"/>
      <c r="J678" s="113"/>
      <c r="K678" s="112"/>
      <c r="L678" s="112"/>
      <c r="M678" s="201"/>
      <c r="N678" s="113"/>
      <c r="O678" s="99"/>
    </row>
    <row r="679" spans="1:15" ht="19.5">
      <c r="A679" s="173"/>
      <c r="B679" s="259"/>
      <c r="C679" s="123"/>
      <c r="D679" s="161"/>
      <c r="E679" s="164"/>
      <c r="F679" s="163"/>
      <c r="G679" s="195"/>
      <c r="H679" s="112"/>
      <c r="I679" s="112"/>
      <c r="J679" s="113"/>
      <c r="K679" s="112"/>
      <c r="L679" s="112"/>
      <c r="M679" s="112"/>
      <c r="N679" s="113"/>
      <c r="O679" s="99"/>
    </row>
    <row r="680" spans="1:15">
      <c r="A680" s="173"/>
      <c r="B680" s="73"/>
      <c r="C680" s="24"/>
      <c r="D680" s="161"/>
      <c r="E680" s="140"/>
      <c r="F680" s="170"/>
      <c r="G680" s="147"/>
      <c r="H680" s="112"/>
      <c r="I680" s="112"/>
      <c r="J680" s="113"/>
      <c r="K680" s="112"/>
      <c r="L680" s="112"/>
      <c r="M680" s="201"/>
      <c r="N680" s="113"/>
      <c r="O680" s="99"/>
    </row>
    <row r="681" spans="1:15">
      <c r="A681" s="173"/>
      <c r="B681" s="73"/>
      <c r="C681" s="123"/>
      <c r="D681" s="161"/>
      <c r="E681" s="140"/>
      <c r="F681" s="170"/>
      <c r="G681" s="147"/>
      <c r="H681" s="112"/>
      <c r="I681" s="112"/>
      <c r="J681" s="113"/>
      <c r="K681" s="112"/>
      <c r="L681" s="112"/>
      <c r="M681" s="201"/>
      <c r="N681" s="113"/>
      <c r="O681" s="99"/>
    </row>
    <row r="682" spans="1:15">
      <c r="A682" s="173"/>
      <c r="B682" s="73"/>
      <c r="C682" s="123"/>
      <c r="D682" s="136"/>
      <c r="E682" s="205"/>
      <c r="F682" s="170"/>
      <c r="G682" s="147"/>
      <c r="H682" s="112"/>
      <c r="I682" s="112"/>
      <c r="J682" s="113"/>
      <c r="K682" s="112"/>
      <c r="L682" s="112"/>
      <c r="M682" s="201"/>
      <c r="N682" s="113"/>
      <c r="O682" s="99"/>
    </row>
    <row r="683" spans="1:15">
      <c r="A683" s="173"/>
      <c r="B683" s="73"/>
      <c r="C683" s="123"/>
      <c r="D683" s="169"/>
      <c r="E683" s="205"/>
      <c r="F683" s="170"/>
      <c r="G683" s="147"/>
      <c r="H683" s="112"/>
      <c r="I683" s="112"/>
      <c r="J683" s="113"/>
      <c r="K683" s="112"/>
      <c r="L683" s="112"/>
      <c r="M683" s="201"/>
      <c r="N683" s="113"/>
      <c r="O683" s="99"/>
    </row>
    <row r="684" spans="1:15">
      <c r="A684" s="173"/>
      <c r="B684" s="73"/>
      <c r="C684" s="24"/>
      <c r="D684" s="161"/>
      <c r="E684" s="36"/>
      <c r="F684" s="170"/>
      <c r="G684" s="147"/>
      <c r="H684" s="112"/>
      <c r="I684" s="112"/>
      <c r="J684" s="113"/>
      <c r="K684" s="112"/>
      <c r="L684" s="112"/>
      <c r="M684" s="201"/>
      <c r="N684" s="113"/>
      <c r="O684" s="99"/>
    </row>
    <row r="685" spans="1:15">
      <c r="A685" s="173"/>
      <c r="B685" s="73"/>
      <c r="C685" s="24"/>
      <c r="D685" s="161"/>
      <c r="E685" s="36"/>
      <c r="F685" s="170"/>
      <c r="G685" s="147"/>
      <c r="H685" s="112"/>
      <c r="I685" s="112"/>
      <c r="J685" s="113"/>
      <c r="K685" s="112"/>
      <c r="L685" s="112"/>
      <c r="M685" s="112"/>
      <c r="N685" s="113"/>
      <c r="O685" s="99"/>
    </row>
    <row r="686" spans="1:15">
      <c r="A686" s="173"/>
      <c r="B686" s="73"/>
      <c r="C686" s="24"/>
      <c r="D686" s="161"/>
      <c r="E686" s="134"/>
      <c r="F686" s="170"/>
      <c r="G686" s="147"/>
      <c r="H686" s="112"/>
      <c r="I686" s="112"/>
      <c r="J686" s="113"/>
      <c r="K686" s="112"/>
      <c r="L686" s="112"/>
      <c r="M686" s="201"/>
      <c r="N686" s="113"/>
      <c r="O686" s="99"/>
    </row>
    <row r="687" spans="1:15" ht="19.5">
      <c r="A687" s="173"/>
      <c r="B687" s="100"/>
      <c r="C687" s="123"/>
      <c r="D687" s="161"/>
      <c r="E687" s="164"/>
      <c r="F687" s="170"/>
      <c r="G687" s="195"/>
      <c r="H687" s="112"/>
      <c r="I687" s="112"/>
      <c r="J687" s="113"/>
      <c r="K687" s="112"/>
      <c r="L687" s="112"/>
      <c r="M687" s="201"/>
      <c r="N687" s="113"/>
      <c r="O687" s="99"/>
    </row>
    <row r="688" spans="1:15">
      <c r="A688" s="173"/>
      <c r="B688" s="73"/>
      <c r="C688" s="123"/>
      <c r="D688" s="161"/>
      <c r="E688" s="140"/>
      <c r="F688" s="170"/>
      <c r="G688" s="147"/>
      <c r="H688" s="112"/>
      <c r="I688" s="112"/>
      <c r="J688" s="113"/>
      <c r="K688" s="112"/>
      <c r="L688" s="112"/>
      <c r="M688" s="112"/>
      <c r="N688" s="113"/>
      <c r="O688" s="99"/>
    </row>
    <row r="689" spans="1:15">
      <c r="A689" s="173"/>
      <c r="B689" s="73"/>
      <c r="C689" s="123"/>
      <c r="D689" s="161"/>
      <c r="E689" s="205"/>
      <c r="F689" s="170"/>
      <c r="G689" s="147"/>
      <c r="H689" s="112"/>
      <c r="I689" s="112"/>
      <c r="J689" s="113"/>
      <c r="K689" s="112"/>
      <c r="L689" s="112"/>
      <c r="M689" s="201"/>
      <c r="N689" s="113"/>
      <c r="O689" s="99"/>
    </row>
    <row r="690" spans="1:15">
      <c r="A690" s="173"/>
      <c r="B690" s="100"/>
      <c r="C690" s="123"/>
      <c r="D690" s="161"/>
      <c r="E690" s="263"/>
      <c r="F690" s="170"/>
      <c r="G690" s="195"/>
      <c r="H690" s="112"/>
      <c r="I690" s="112"/>
      <c r="J690" s="113"/>
      <c r="K690" s="112"/>
      <c r="L690" s="112"/>
      <c r="M690" s="201"/>
      <c r="N690" s="113"/>
      <c r="O690" s="99"/>
    </row>
    <row r="691" spans="1:15">
      <c r="A691" s="173"/>
      <c r="B691" s="73"/>
      <c r="C691" s="24"/>
      <c r="D691" s="161"/>
      <c r="E691" s="205"/>
      <c r="F691" s="170"/>
      <c r="G691" s="147"/>
      <c r="H691" s="112"/>
      <c r="I691" s="112"/>
      <c r="J691" s="113"/>
      <c r="K691" s="112"/>
      <c r="L691" s="112"/>
      <c r="M691" s="201"/>
      <c r="N691" s="113"/>
      <c r="O691" s="99"/>
    </row>
    <row r="692" spans="1:15">
      <c r="A692" s="173"/>
      <c r="B692" s="73"/>
      <c r="C692" s="24"/>
      <c r="D692" s="169"/>
      <c r="E692" s="205"/>
      <c r="F692" s="170"/>
      <c r="G692" s="147"/>
      <c r="H692" s="112"/>
      <c r="I692" s="112"/>
      <c r="J692" s="113"/>
      <c r="K692" s="112"/>
      <c r="L692" s="112"/>
      <c r="M692" s="201"/>
      <c r="N692" s="113"/>
      <c r="O692" s="99"/>
    </row>
    <row r="693" spans="1:15">
      <c r="A693" s="173"/>
      <c r="B693" s="73"/>
      <c r="C693" s="24"/>
      <c r="D693" s="169"/>
      <c r="E693" s="205"/>
      <c r="F693" s="170"/>
      <c r="G693" s="147"/>
      <c r="H693" s="112"/>
      <c r="I693" s="112"/>
      <c r="J693" s="113"/>
      <c r="K693" s="112"/>
      <c r="L693" s="112"/>
      <c r="M693" s="201"/>
      <c r="N693" s="113"/>
      <c r="O693" s="99"/>
    </row>
    <row r="694" spans="1:15">
      <c r="A694" s="173"/>
      <c r="B694" s="73"/>
      <c r="C694" s="24"/>
      <c r="D694" s="161"/>
      <c r="E694" s="140"/>
      <c r="F694" s="170"/>
      <c r="G694" s="147"/>
      <c r="H694" s="112"/>
      <c r="I694" s="112"/>
      <c r="J694" s="113"/>
      <c r="K694" s="112"/>
      <c r="L694" s="112"/>
      <c r="M694" s="201"/>
      <c r="N694" s="113"/>
      <c r="O694" s="99"/>
    </row>
    <row r="695" spans="1:15">
      <c r="A695" s="173"/>
      <c r="B695" s="73"/>
      <c r="C695" s="24"/>
      <c r="D695" s="169"/>
      <c r="E695" s="205"/>
      <c r="F695" s="170"/>
      <c r="G695" s="147"/>
      <c r="H695" s="112"/>
      <c r="I695" s="112"/>
      <c r="J695" s="113"/>
      <c r="K695" s="112"/>
      <c r="L695" s="112"/>
      <c r="M695" s="201"/>
      <c r="N695" s="113"/>
      <c r="O695" s="99"/>
    </row>
    <row r="696" spans="1:15">
      <c r="A696" s="173"/>
      <c r="B696" s="73"/>
      <c r="C696" s="123"/>
      <c r="D696" s="161"/>
      <c r="E696" s="185"/>
      <c r="F696" s="170"/>
      <c r="G696" s="147"/>
      <c r="H696" s="112"/>
      <c r="I696" s="112"/>
      <c r="J696" s="113"/>
      <c r="K696" s="112"/>
      <c r="L696" s="112"/>
      <c r="M696" s="201"/>
      <c r="N696" s="113"/>
      <c r="O696" s="99"/>
    </row>
    <row r="697" spans="1:15">
      <c r="A697" s="173"/>
      <c r="B697" s="73"/>
      <c r="C697" s="123"/>
      <c r="D697" s="136"/>
      <c r="E697" s="140"/>
      <c r="F697" s="170"/>
      <c r="G697" s="147"/>
      <c r="H697" s="112"/>
      <c r="I697" s="112"/>
      <c r="J697" s="113"/>
      <c r="K697" s="112"/>
      <c r="L697" s="112"/>
      <c r="M697" s="201"/>
      <c r="N697" s="113"/>
      <c r="O697" s="99"/>
    </row>
    <row r="698" spans="1:15" ht="19.5">
      <c r="A698" s="173"/>
      <c r="B698" s="259"/>
      <c r="C698" s="123"/>
      <c r="D698" s="161"/>
      <c r="E698" s="164"/>
      <c r="F698" s="163"/>
      <c r="G698" s="195"/>
      <c r="H698" s="112"/>
      <c r="I698" s="112"/>
      <c r="J698" s="113"/>
      <c r="K698" s="172"/>
      <c r="L698" s="172"/>
      <c r="M698" s="192"/>
      <c r="N698" s="166"/>
      <c r="O698" s="99"/>
    </row>
    <row r="699" spans="1:15" ht="19.5">
      <c r="A699" s="173"/>
      <c r="B699" s="259"/>
      <c r="C699" s="123"/>
      <c r="D699" s="161"/>
      <c r="E699" s="164"/>
      <c r="F699" s="163"/>
      <c r="G699" s="195"/>
      <c r="H699" s="112"/>
      <c r="I699" s="112"/>
      <c r="J699" s="113"/>
      <c r="K699" s="172"/>
      <c r="L699" s="172"/>
      <c r="M699" s="192"/>
      <c r="N699" s="166"/>
      <c r="O699" s="99"/>
    </row>
    <row r="700" spans="1:15">
      <c r="A700" s="173"/>
      <c r="B700" s="73"/>
      <c r="C700" s="51"/>
      <c r="D700" s="161"/>
      <c r="E700" s="260"/>
      <c r="F700" s="170"/>
      <c r="G700" s="147"/>
      <c r="H700" s="112"/>
      <c r="I700" s="112"/>
      <c r="J700" s="113"/>
      <c r="K700" s="112"/>
      <c r="L700" s="112"/>
      <c r="M700" s="201"/>
      <c r="N700" s="113"/>
      <c r="O700" s="99"/>
    </row>
    <row r="701" spans="1:15">
      <c r="A701" s="173"/>
      <c r="B701" s="73"/>
      <c r="C701" s="123"/>
      <c r="D701" s="161"/>
      <c r="E701" s="140"/>
      <c r="F701" s="170"/>
      <c r="G701" s="147"/>
      <c r="H701" s="112"/>
      <c r="I701" s="112"/>
      <c r="J701" s="113"/>
      <c r="K701" s="112"/>
      <c r="L701" s="112"/>
      <c r="M701" s="112"/>
      <c r="N701" s="113"/>
      <c r="O701" s="99"/>
    </row>
    <row r="702" spans="1:15" ht="19.5">
      <c r="A702" s="173"/>
      <c r="B702" s="259"/>
      <c r="C702" s="123"/>
      <c r="D702" s="161"/>
      <c r="E702" s="164"/>
      <c r="F702" s="170"/>
      <c r="G702" s="195"/>
      <c r="H702" s="112"/>
      <c r="I702" s="112"/>
      <c r="J702" s="113"/>
      <c r="K702" s="112"/>
      <c r="L702" s="112"/>
      <c r="M702" s="201"/>
      <c r="N702" s="113"/>
      <c r="O702" s="99"/>
    </row>
    <row r="703" spans="1:15">
      <c r="A703" s="173"/>
      <c r="B703" s="73"/>
      <c r="C703" s="123"/>
      <c r="D703" s="161"/>
      <c r="E703" s="140"/>
      <c r="F703" s="170"/>
      <c r="G703" s="147"/>
      <c r="H703" s="112"/>
      <c r="I703" s="112"/>
      <c r="J703" s="113"/>
      <c r="K703" s="112"/>
      <c r="L703" s="112"/>
      <c r="M703" s="201"/>
      <c r="N703" s="113"/>
      <c r="O703" s="99"/>
    </row>
    <row r="704" spans="1:15">
      <c r="A704" s="173"/>
      <c r="B704" s="73"/>
      <c r="C704" s="123"/>
      <c r="D704" s="161"/>
      <c r="E704" s="138"/>
      <c r="F704" s="170"/>
      <c r="G704" s="147"/>
      <c r="H704" s="112"/>
      <c r="I704" s="112"/>
      <c r="J704" s="113"/>
      <c r="K704" s="112"/>
      <c r="L704" s="112"/>
      <c r="M704" s="201"/>
      <c r="N704" s="113"/>
      <c r="O704" s="99"/>
    </row>
    <row r="705" spans="1:15">
      <c r="A705" s="173"/>
      <c r="B705" s="73"/>
      <c r="C705" s="123"/>
      <c r="D705" s="161"/>
      <c r="E705" s="205"/>
      <c r="F705" s="170"/>
      <c r="G705" s="147"/>
      <c r="H705" s="112"/>
      <c r="I705" s="112"/>
      <c r="J705" s="113"/>
      <c r="K705" s="112"/>
      <c r="L705" s="112"/>
      <c r="M705" s="201"/>
      <c r="N705" s="113"/>
      <c r="O705" s="99"/>
    </row>
    <row r="706" spans="1:15">
      <c r="A706" s="173"/>
      <c r="B706" s="73"/>
      <c r="C706" s="123"/>
      <c r="D706" s="169"/>
      <c r="E706" s="205"/>
      <c r="F706" s="170"/>
      <c r="G706" s="147"/>
      <c r="H706" s="112"/>
      <c r="I706" s="112"/>
      <c r="J706" s="113"/>
      <c r="K706" s="112"/>
      <c r="L706" s="112"/>
      <c r="M706" s="201"/>
      <c r="N706" s="113"/>
      <c r="O706" s="99"/>
    </row>
    <row r="707" spans="1:15">
      <c r="A707" s="173"/>
      <c r="B707" s="73"/>
      <c r="C707" s="24"/>
      <c r="D707" s="161"/>
      <c r="E707" s="261"/>
      <c r="F707" s="170"/>
      <c r="G707" s="147"/>
      <c r="H707" s="112"/>
      <c r="I707" s="112"/>
      <c r="J707" s="113"/>
      <c r="K707" s="112"/>
      <c r="L707" s="112"/>
      <c r="M707" s="112"/>
      <c r="N707" s="113"/>
      <c r="O707" s="99"/>
    </row>
    <row r="708" spans="1:15">
      <c r="A708" s="173"/>
      <c r="B708" s="73"/>
      <c r="C708" s="24"/>
      <c r="D708" s="161"/>
      <c r="E708" s="261"/>
      <c r="F708" s="170"/>
      <c r="G708" s="147"/>
      <c r="H708" s="112"/>
      <c r="I708" s="112"/>
      <c r="J708" s="113"/>
      <c r="K708" s="112"/>
      <c r="L708" s="112"/>
      <c r="M708" s="201"/>
      <c r="N708" s="113"/>
      <c r="O708" s="99"/>
    </row>
    <row r="709" spans="1:15">
      <c r="A709" s="173"/>
      <c r="B709" s="73"/>
      <c r="C709" s="24"/>
      <c r="D709" s="161"/>
      <c r="E709" s="134"/>
      <c r="F709" s="170"/>
      <c r="G709" s="147"/>
      <c r="H709" s="112"/>
      <c r="I709" s="112"/>
      <c r="J709" s="113"/>
      <c r="K709" s="112"/>
      <c r="L709" s="112"/>
      <c r="M709" s="201"/>
      <c r="N709" s="113"/>
      <c r="O709" s="99"/>
    </row>
    <row r="710" spans="1:15">
      <c r="A710" s="173"/>
      <c r="B710" s="100"/>
      <c r="C710" s="123"/>
      <c r="D710" s="161"/>
      <c r="E710" s="262"/>
      <c r="F710" s="170"/>
      <c r="G710" s="195"/>
      <c r="H710" s="112"/>
      <c r="I710" s="112"/>
      <c r="J710" s="113"/>
      <c r="K710" s="112"/>
      <c r="L710" s="112"/>
      <c r="M710" s="112"/>
      <c r="N710" s="113"/>
      <c r="O710" s="99"/>
    </row>
    <row r="711" spans="1:15">
      <c r="A711" s="173"/>
      <c r="B711" s="73"/>
      <c r="C711" s="24"/>
      <c r="D711" s="161"/>
      <c r="E711" s="205"/>
      <c r="F711" s="170"/>
      <c r="G711" s="147"/>
      <c r="H711" s="112"/>
      <c r="I711" s="112"/>
      <c r="J711" s="113"/>
      <c r="K711" s="112"/>
      <c r="L711" s="112"/>
      <c r="M711" s="201"/>
      <c r="N711" s="113"/>
      <c r="O711" s="99"/>
    </row>
    <row r="712" spans="1:15">
      <c r="A712" s="173"/>
      <c r="B712" s="73"/>
      <c r="C712" s="24"/>
      <c r="D712" s="161"/>
      <c r="E712" s="205"/>
      <c r="F712" s="170"/>
      <c r="G712" s="147"/>
      <c r="H712" s="112"/>
      <c r="I712" s="112"/>
      <c r="J712" s="113"/>
      <c r="K712" s="112"/>
      <c r="L712" s="112"/>
      <c r="M712" s="201"/>
      <c r="N712" s="113"/>
      <c r="O712" s="99"/>
    </row>
    <row r="713" spans="1:15">
      <c r="A713" s="173"/>
      <c r="B713" s="100"/>
      <c r="C713" s="108"/>
      <c r="D713" s="169"/>
      <c r="E713" s="263"/>
      <c r="F713" s="170"/>
      <c r="G713" s="195"/>
      <c r="H713" s="112"/>
      <c r="I713" s="112"/>
      <c r="J713" s="113"/>
      <c r="K713" s="112"/>
      <c r="L713" s="112"/>
      <c r="M713" s="201"/>
      <c r="N713" s="113"/>
      <c r="O713" s="99"/>
    </row>
    <row r="714" spans="1:15">
      <c r="A714" s="173"/>
      <c r="B714" s="73"/>
      <c r="C714" s="24"/>
      <c r="D714" s="161"/>
      <c r="E714" s="205"/>
      <c r="F714" s="170"/>
      <c r="G714" s="147"/>
      <c r="H714" s="112"/>
      <c r="I714" s="112"/>
      <c r="J714" s="113"/>
      <c r="K714" s="112"/>
      <c r="L714" s="112"/>
      <c r="M714" s="201"/>
      <c r="N714" s="113"/>
      <c r="O714" s="99"/>
    </row>
    <row r="715" spans="1:15">
      <c r="A715" s="173"/>
      <c r="B715" s="73"/>
      <c r="C715" s="24"/>
      <c r="D715" s="169"/>
      <c r="E715" s="205"/>
      <c r="F715" s="170"/>
      <c r="G715" s="147"/>
      <c r="H715" s="112"/>
      <c r="I715" s="112"/>
      <c r="J715" s="113"/>
      <c r="K715" s="112"/>
      <c r="L715" s="112"/>
      <c r="M715" s="201"/>
      <c r="N715" s="113"/>
      <c r="O715" s="99"/>
    </row>
    <row r="716" spans="1:15">
      <c r="A716" s="173"/>
      <c r="B716" s="73"/>
      <c r="C716" s="24"/>
      <c r="D716" s="169"/>
      <c r="E716" s="205"/>
      <c r="F716" s="170"/>
      <c r="G716" s="147"/>
      <c r="H716" s="112"/>
      <c r="I716" s="112"/>
      <c r="J716" s="113"/>
      <c r="K716" s="112"/>
      <c r="L716" s="112"/>
      <c r="M716" s="201"/>
      <c r="N716" s="113"/>
      <c r="O716" s="99"/>
    </row>
    <row r="717" spans="1:15">
      <c r="A717" s="173"/>
      <c r="B717" s="73"/>
      <c r="C717" s="24"/>
      <c r="D717" s="161"/>
      <c r="E717" s="140"/>
      <c r="F717" s="170"/>
      <c r="G717" s="147"/>
      <c r="H717" s="112"/>
      <c r="I717" s="112"/>
      <c r="J717" s="113"/>
      <c r="K717" s="112"/>
      <c r="L717" s="112"/>
      <c r="M717" s="201"/>
      <c r="N717" s="113"/>
      <c r="O717" s="99"/>
    </row>
    <row r="718" spans="1:15">
      <c r="A718" s="173"/>
      <c r="B718" s="73"/>
      <c r="C718" s="24"/>
      <c r="D718" s="169"/>
      <c r="E718" s="205"/>
      <c r="F718" s="170"/>
      <c r="G718" s="147"/>
      <c r="H718" s="112"/>
      <c r="I718" s="112"/>
      <c r="J718" s="113"/>
      <c r="K718" s="112"/>
      <c r="L718" s="112"/>
      <c r="M718" s="201"/>
      <c r="N718" s="113"/>
      <c r="O718" s="99"/>
    </row>
    <row r="719" spans="1:15">
      <c r="A719" s="173"/>
      <c r="B719" s="73"/>
      <c r="C719" s="123"/>
      <c r="D719" s="161"/>
      <c r="E719" s="185"/>
      <c r="F719" s="170"/>
      <c r="G719" s="147"/>
      <c r="H719" s="112"/>
      <c r="I719" s="112"/>
      <c r="J719" s="113"/>
      <c r="K719" s="112"/>
      <c r="L719" s="112"/>
      <c r="M719" s="201"/>
      <c r="N719" s="113"/>
      <c r="O719" s="99"/>
    </row>
    <row r="720" spans="1:15">
      <c r="A720" s="173"/>
      <c r="B720" s="73"/>
      <c r="C720" s="123"/>
      <c r="D720" s="136"/>
      <c r="E720" s="140"/>
      <c r="F720" s="170"/>
      <c r="G720" s="147"/>
      <c r="H720" s="112"/>
      <c r="I720" s="112"/>
      <c r="J720" s="113"/>
      <c r="K720" s="172"/>
      <c r="L720" s="172"/>
      <c r="M720" s="192"/>
      <c r="N720" s="166"/>
      <c r="O720" s="99"/>
    </row>
    <row r="721" spans="1:15">
      <c r="A721" s="173"/>
      <c r="B721" s="73"/>
      <c r="C721" s="123"/>
      <c r="D721" s="161"/>
      <c r="E721" s="140"/>
      <c r="F721" s="170"/>
      <c r="G721" s="147"/>
      <c r="H721" s="112"/>
      <c r="I721" s="112"/>
      <c r="J721" s="113"/>
      <c r="K721" s="112"/>
      <c r="L721" s="112"/>
      <c r="M721" s="201"/>
      <c r="N721" s="113"/>
      <c r="O721" s="99"/>
    </row>
    <row r="722" spans="1:15">
      <c r="A722" s="173"/>
      <c r="B722" s="73"/>
      <c r="C722" s="72"/>
      <c r="D722" s="133"/>
      <c r="E722" s="140"/>
      <c r="F722" s="170"/>
      <c r="G722" s="147"/>
      <c r="H722" s="112"/>
      <c r="I722" s="112"/>
      <c r="J722" s="113"/>
      <c r="K722" s="172"/>
      <c r="L722" s="172"/>
      <c r="M722" s="192"/>
      <c r="N722" s="166"/>
      <c r="O722" s="99"/>
    </row>
    <row r="723" spans="1:15" ht="19.5">
      <c r="A723" s="173"/>
      <c r="B723" s="259"/>
      <c r="C723" s="123"/>
      <c r="D723" s="161"/>
      <c r="E723" s="164"/>
      <c r="F723" s="170"/>
      <c r="G723" s="164"/>
      <c r="H723" s="165"/>
      <c r="I723" s="165"/>
      <c r="J723" s="166"/>
      <c r="K723" s="112"/>
      <c r="L723" s="112"/>
      <c r="M723" s="201"/>
      <c r="N723" s="113"/>
      <c r="O723" s="99"/>
    </row>
    <row r="724" spans="1:15" ht="19.5">
      <c r="A724" s="173"/>
      <c r="B724" s="259"/>
      <c r="C724" s="123"/>
      <c r="D724" s="161"/>
      <c r="E724" s="164"/>
      <c r="F724" s="170"/>
      <c r="G724" s="161"/>
      <c r="H724" s="165"/>
      <c r="I724" s="165"/>
      <c r="J724" s="166"/>
      <c r="K724" s="112"/>
      <c r="L724" s="112"/>
      <c r="M724" s="201"/>
      <c r="N724" s="113"/>
      <c r="O724" s="99"/>
    </row>
    <row r="725" spans="1:15">
      <c r="A725" s="173"/>
      <c r="B725" s="73"/>
      <c r="C725" s="123"/>
      <c r="D725" s="161"/>
      <c r="E725" s="140"/>
      <c r="F725" s="170"/>
      <c r="G725" s="147"/>
      <c r="H725" s="112"/>
      <c r="I725" s="112"/>
      <c r="J725" s="113"/>
      <c r="K725" s="112"/>
      <c r="L725" s="112"/>
      <c r="M725" s="201"/>
      <c r="N725" s="113"/>
      <c r="O725" s="99"/>
    </row>
    <row r="726" spans="1:15">
      <c r="A726" s="173"/>
      <c r="B726" s="73"/>
      <c r="C726" s="123"/>
      <c r="D726" s="161"/>
      <c r="E726" s="140"/>
      <c r="F726" s="170"/>
      <c r="G726" s="147"/>
      <c r="H726" s="112"/>
      <c r="I726" s="112"/>
      <c r="J726" s="113"/>
      <c r="K726" s="112"/>
      <c r="L726" s="112"/>
      <c r="M726" s="201"/>
      <c r="N726" s="113"/>
      <c r="O726" s="99"/>
    </row>
    <row r="727" spans="1:15">
      <c r="A727" s="173"/>
      <c r="B727" s="73"/>
      <c r="C727" s="24"/>
      <c r="D727" s="161"/>
      <c r="E727" s="110"/>
      <c r="F727" s="170"/>
      <c r="G727" s="147"/>
      <c r="H727" s="112"/>
      <c r="I727" s="112"/>
      <c r="J727" s="113"/>
      <c r="K727" s="112"/>
      <c r="L727" s="112"/>
      <c r="M727" s="201"/>
      <c r="N727" s="113"/>
      <c r="O727" s="99"/>
    </row>
    <row r="728" spans="1:15">
      <c r="A728" s="173"/>
      <c r="B728" s="73"/>
      <c r="C728" s="24"/>
      <c r="D728" s="161"/>
      <c r="E728" s="110"/>
      <c r="F728" s="170"/>
      <c r="G728" s="147"/>
      <c r="H728" s="112"/>
      <c r="I728" s="112"/>
      <c r="J728" s="113"/>
      <c r="K728" s="112"/>
      <c r="L728" s="112"/>
      <c r="M728" s="201"/>
      <c r="N728" s="113"/>
      <c r="O728" s="99"/>
    </row>
    <row r="729" spans="1:15">
      <c r="A729" s="173"/>
      <c r="B729" s="73"/>
      <c r="C729" s="24"/>
      <c r="D729" s="161"/>
      <c r="E729" s="36"/>
      <c r="F729" s="170"/>
      <c r="G729" s="147"/>
      <c r="H729" s="112"/>
      <c r="I729" s="112"/>
      <c r="J729" s="113"/>
      <c r="K729" s="172"/>
      <c r="L729" s="172"/>
      <c r="M729" s="192"/>
      <c r="N729" s="166"/>
      <c r="O729" s="99"/>
    </row>
    <row r="730" spans="1:15">
      <c r="A730" s="173"/>
      <c r="B730" s="73"/>
      <c r="C730" s="24"/>
      <c r="D730" s="161"/>
      <c r="E730" s="36"/>
      <c r="F730" s="170"/>
      <c r="G730" s="147"/>
      <c r="H730" s="112"/>
      <c r="I730" s="112"/>
      <c r="J730" s="113"/>
      <c r="K730" s="112"/>
      <c r="L730" s="112"/>
      <c r="M730" s="201"/>
      <c r="N730" s="113"/>
      <c r="O730" s="99"/>
    </row>
    <row r="731" spans="1:15">
      <c r="A731" s="173"/>
      <c r="B731" s="73"/>
      <c r="C731" s="24"/>
      <c r="D731" s="161"/>
      <c r="E731" s="134"/>
      <c r="F731" s="170"/>
      <c r="G731" s="147"/>
      <c r="H731" s="112"/>
      <c r="I731" s="112"/>
      <c r="J731" s="113"/>
      <c r="K731" s="112"/>
      <c r="L731" s="112"/>
      <c r="M731" s="201"/>
      <c r="N731" s="113"/>
      <c r="O731" s="99"/>
    </row>
    <row r="732" spans="1:15" ht="19.5">
      <c r="A732" s="173"/>
      <c r="B732" s="100"/>
      <c r="C732" s="123"/>
      <c r="D732" s="161"/>
      <c r="E732" s="164"/>
      <c r="F732" s="170"/>
      <c r="G732" s="195"/>
      <c r="H732" s="112"/>
      <c r="I732" s="112"/>
      <c r="J732" s="113"/>
      <c r="K732" s="112"/>
      <c r="L732" s="112"/>
      <c r="M732" s="201"/>
      <c r="N732" s="113"/>
      <c r="O732" s="99"/>
    </row>
    <row r="733" spans="1:15">
      <c r="A733" s="173"/>
      <c r="B733" s="73"/>
      <c r="C733" s="123"/>
      <c r="D733" s="161"/>
      <c r="E733" s="140"/>
      <c r="F733" s="170"/>
      <c r="G733" s="147"/>
      <c r="H733" s="112"/>
      <c r="I733" s="112"/>
      <c r="J733" s="113"/>
      <c r="K733" s="112"/>
      <c r="L733" s="112"/>
      <c r="M733" s="201"/>
      <c r="N733" s="113"/>
      <c r="O733" s="99"/>
    </row>
    <row r="734" spans="1:15">
      <c r="A734" s="173"/>
      <c r="B734" s="73"/>
      <c r="C734" s="123"/>
      <c r="D734" s="161"/>
      <c r="E734" s="205"/>
      <c r="F734" s="170"/>
      <c r="G734" s="147"/>
      <c r="H734" s="112"/>
      <c r="I734" s="112"/>
      <c r="J734" s="113"/>
      <c r="K734" s="112"/>
      <c r="L734" s="112"/>
      <c r="M734" s="201"/>
      <c r="N734" s="113"/>
      <c r="O734" s="99"/>
    </row>
    <row r="735" spans="1:15" ht="19.5">
      <c r="A735" s="173"/>
      <c r="B735" s="100"/>
      <c r="C735" s="123"/>
      <c r="D735" s="161"/>
      <c r="E735" s="164"/>
      <c r="F735" s="170"/>
      <c r="G735" s="161"/>
      <c r="H735" s="112"/>
      <c r="I735" s="112"/>
      <c r="J735" s="113"/>
      <c r="K735" s="112"/>
      <c r="L735" s="112"/>
      <c r="M735" s="201"/>
      <c r="N735" s="113"/>
      <c r="O735" s="99"/>
    </row>
    <row r="736" spans="1:15">
      <c r="A736" s="173"/>
      <c r="B736" s="73"/>
      <c r="C736" s="24"/>
      <c r="D736" s="161"/>
      <c r="E736" s="205"/>
      <c r="F736" s="170"/>
      <c r="G736" s="147"/>
      <c r="H736" s="112"/>
      <c r="I736" s="112"/>
      <c r="J736" s="113"/>
      <c r="K736" s="172"/>
      <c r="L736" s="172"/>
      <c r="M736" s="192"/>
      <c r="N736" s="166"/>
      <c r="O736" s="99"/>
    </row>
    <row r="737" spans="1:15">
      <c r="A737" s="173"/>
      <c r="B737" s="73"/>
      <c r="C737" s="24"/>
      <c r="D737" s="169"/>
      <c r="E737" s="205"/>
      <c r="F737" s="170"/>
      <c r="G737" s="147"/>
      <c r="H737" s="112"/>
      <c r="I737" s="112"/>
      <c r="J737" s="113"/>
      <c r="K737" s="112"/>
      <c r="L737" s="112"/>
      <c r="M737" s="201"/>
      <c r="N737" s="113"/>
      <c r="O737" s="99"/>
    </row>
    <row r="738" spans="1:15">
      <c r="A738" s="173"/>
      <c r="B738" s="73"/>
      <c r="C738" s="24"/>
      <c r="D738" s="169"/>
      <c r="E738" s="205"/>
      <c r="F738" s="170"/>
      <c r="G738" s="147"/>
      <c r="H738" s="112"/>
      <c r="I738" s="112"/>
      <c r="J738" s="113"/>
      <c r="K738" s="112"/>
      <c r="L738" s="112"/>
      <c r="M738" s="201"/>
      <c r="N738" s="113"/>
      <c r="O738" s="99"/>
    </row>
    <row r="739" spans="1:15">
      <c r="A739" s="173"/>
      <c r="B739" s="73"/>
      <c r="C739" s="24"/>
      <c r="D739" s="161"/>
      <c r="E739" s="140"/>
      <c r="F739" s="170"/>
      <c r="G739" s="147"/>
      <c r="H739" s="112"/>
      <c r="I739" s="112"/>
      <c r="J739" s="113"/>
      <c r="K739" s="172"/>
      <c r="L739" s="172"/>
      <c r="M739" s="192"/>
      <c r="N739" s="166"/>
      <c r="O739" s="99"/>
    </row>
    <row r="740" spans="1:15">
      <c r="A740" s="173"/>
      <c r="B740" s="73"/>
      <c r="C740" s="24"/>
      <c r="D740" s="169"/>
      <c r="E740" s="205"/>
      <c r="F740" s="170"/>
      <c r="G740" s="147"/>
      <c r="H740" s="112"/>
      <c r="I740" s="112"/>
      <c r="J740" s="113"/>
      <c r="K740" s="112"/>
      <c r="L740" s="112"/>
      <c r="M740" s="201"/>
      <c r="N740" s="113"/>
      <c r="O740" s="99"/>
    </row>
    <row r="741" spans="1:15">
      <c r="A741" s="173"/>
      <c r="B741" s="73"/>
      <c r="C741" s="123"/>
      <c r="D741" s="161"/>
      <c r="E741" s="185"/>
      <c r="F741" s="170"/>
      <c r="G741" s="147"/>
      <c r="H741" s="112"/>
      <c r="I741" s="112"/>
      <c r="J741" s="113"/>
      <c r="K741" s="112"/>
      <c r="L741" s="112"/>
      <c r="M741" s="201"/>
      <c r="N741" s="113"/>
      <c r="O741" s="99"/>
    </row>
    <row r="742" spans="1:15">
      <c r="A742" s="173"/>
      <c r="B742" s="73"/>
      <c r="C742" s="123"/>
      <c r="D742" s="136"/>
      <c r="E742" s="140"/>
      <c r="F742" s="170"/>
      <c r="G742" s="147"/>
      <c r="H742" s="112"/>
      <c r="I742" s="112"/>
      <c r="J742" s="113"/>
      <c r="K742" s="112"/>
      <c r="L742" s="112"/>
      <c r="M742" s="201"/>
      <c r="N742" s="113"/>
      <c r="O742" s="99"/>
    </row>
    <row r="743" spans="1:15">
      <c r="A743" s="173"/>
      <c r="B743" s="73"/>
      <c r="C743" s="123"/>
      <c r="D743" s="161"/>
      <c r="E743" s="140"/>
      <c r="F743" s="170"/>
      <c r="G743" s="147"/>
      <c r="H743" s="112"/>
      <c r="I743" s="112"/>
      <c r="J743" s="113"/>
      <c r="K743" s="112"/>
      <c r="L743" s="112"/>
      <c r="M743" s="201"/>
      <c r="N743" s="113"/>
      <c r="O743" s="99"/>
    </row>
    <row r="744" spans="1:15">
      <c r="A744" s="173"/>
      <c r="B744" s="73"/>
      <c r="C744" s="72"/>
      <c r="D744" s="133"/>
      <c r="E744" s="140"/>
      <c r="F744" s="170"/>
      <c r="G744" s="147"/>
      <c r="H744" s="112"/>
      <c r="I744" s="112"/>
      <c r="J744" s="113"/>
      <c r="K744" s="112"/>
      <c r="L744" s="112"/>
      <c r="M744" s="201"/>
      <c r="N744" s="113"/>
      <c r="O744" s="99"/>
    </row>
    <row r="745" spans="1:15" ht="19.5">
      <c r="A745" s="173"/>
      <c r="B745" s="100"/>
      <c r="C745" s="123"/>
      <c r="D745" s="161"/>
      <c r="E745" s="164"/>
      <c r="F745" s="170"/>
      <c r="G745" s="161"/>
      <c r="H745" s="165"/>
      <c r="I745" s="165"/>
      <c r="J745" s="166"/>
      <c r="K745" s="112"/>
      <c r="L745" s="112"/>
      <c r="M745" s="201"/>
      <c r="N745" s="113"/>
      <c r="O745" s="99"/>
    </row>
    <row r="746" spans="1:15">
      <c r="A746" s="173"/>
      <c r="B746" s="73"/>
      <c r="C746" s="24"/>
      <c r="D746" s="161"/>
      <c r="E746" s="140"/>
      <c r="F746" s="170"/>
      <c r="G746" s="147"/>
      <c r="H746" s="112"/>
      <c r="I746" s="112"/>
      <c r="J746" s="113"/>
      <c r="K746" s="112"/>
      <c r="L746" s="112"/>
      <c r="M746" s="201"/>
      <c r="N746" s="113"/>
      <c r="O746" s="99"/>
    </row>
    <row r="747" spans="1:15">
      <c r="A747" s="173"/>
      <c r="B747" s="100"/>
      <c r="C747" s="267"/>
      <c r="D747" s="198"/>
      <c r="E747" s="262"/>
      <c r="F747" s="163"/>
      <c r="G747" s="161"/>
      <c r="H747" s="165"/>
      <c r="I747" s="165"/>
      <c r="J747" s="166"/>
      <c r="K747" s="112"/>
      <c r="L747" s="112"/>
      <c r="M747" s="201"/>
      <c r="N747" s="113"/>
      <c r="O747" s="99"/>
    </row>
    <row r="748" spans="1:15">
      <c r="A748" s="173"/>
      <c r="B748" s="73"/>
      <c r="C748" s="123"/>
      <c r="D748" s="161"/>
      <c r="E748" s="145"/>
      <c r="F748" s="170"/>
      <c r="G748" s="147"/>
      <c r="H748" s="112"/>
      <c r="I748" s="112"/>
      <c r="J748" s="113"/>
      <c r="K748" s="112"/>
      <c r="L748" s="112"/>
      <c r="M748" s="201"/>
      <c r="N748" s="113"/>
      <c r="O748" s="99"/>
    </row>
    <row r="749" spans="1:15">
      <c r="A749" s="173"/>
      <c r="B749" s="73"/>
      <c r="C749" s="123"/>
      <c r="D749" s="161"/>
      <c r="E749" s="145"/>
      <c r="F749" s="170"/>
      <c r="G749" s="147"/>
      <c r="H749" s="112"/>
      <c r="I749" s="112"/>
      <c r="J749" s="113"/>
      <c r="K749" s="271"/>
      <c r="L749" s="271"/>
      <c r="M749" s="272"/>
      <c r="N749" s="272"/>
      <c r="O749" s="99"/>
    </row>
    <row r="750" spans="1:15">
      <c r="A750" s="173"/>
      <c r="B750" s="73"/>
      <c r="C750" s="123"/>
      <c r="D750" s="161"/>
      <c r="E750" s="145"/>
      <c r="F750" s="170"/>
      <c r="G750" s="147"/>
      <c r="H750" s="112"/>
      <c r="I750" s="112"/>
      <c r="J750" s="113"/>
      <c r="K750" s="112"/>
      <c r="L750" s="112"/>
      <c r="M750" s="201"/>
      <c r="N750" s="113"/>
      <c r="O750" s="99"/>
    </row>
    <row r="751" spans="1:15">
      <c r="A751" s="173"/>
      <c r="B751" s="73"/>
      <c r="C751" s="123"/>
      <c r="D751" s="161"/>
      <c r="E751" s="145"/>
      <c r="F751" s="170"/>
      <c r="G751" s="147"/>
      <c r="H751" s="112"/>
      <c r="I751" s="112"/>
      <c r="J751" s="113"/>
      <c r="K751" s="112"/>
      <c r="L751" s="112"/>
      <c r="M751" s="201"/>
      <c r="N751" s="113"/>
      <c r="O751" s="99"/>
    </row>
    <row r="752" spans="1:15">
      <c r="A752" s="173"/>
      <c r="B752" s="73"/>
      <c r="C752" s="123"/>
      <c r="D752" s="161"/>
      <c r="E752" s="145"/>
      <c r="F752" s="170"/>
      <c r="G752" s="147"/>
      <c r="H752" s="112"/>
      <c r="I752" s="112"/>
      <c r="J752" s="113"/>
      <c r="K752" s="48"/>
      <c r="L752" s="48"/>
      <c r="M752" s="48"/>
      <c r="N752" s="49"/>
      <c r="O752" s="99"/>
    </row>
    <row r="753" spans="1:15">
      <c r="A753" s="173"/>
      <c r="B753" s="73"/>
      <c r="C753" s="72"/>
      <c r="D753" s="133"/>
      <c r="E753" s="140"/>
      <c r="F753" s="170"/>
      <c r="G753" s="147"/>
      <c r="H753" s="112"/>
      <c r="I753" s="112"/>
      <c r="J753" s="113"/>
      <c r="K753" s="7"/>
      <c r="L753" s="218"/>
      <c r="M753" s="218"/>
      <c r="N753" s="7"/>
      <c r="O753" s="99"/>
    </row>
    <row r="754" spans="1:15">
      <c r="A754" s="173"/>
      <c r="B754" s="100"/>
      <c r="C754" s="267"/>
      <c r="D754" s="198"/>
      <c r="E754" s="262"/>
      <c r="F754" s="163"/>
      <c r="G754" s="161"/>
      <c r="H754" s="165"/>
      <c r="I754" s="165"/>
      <c r="J754" s="166"/>
      <c r="K754" s="158"/>
      <c r="L754" s="158"/>
      <c r="M754" s="158"/>
      <c r="N754" s="159"/>
      <c r="O754" s="99"/>
    </row>
    <row r="755" spans="1:15">
      <c r="A755" s="173"/>
      <c r="B755" s="73"/>
      <c r="C755" s="123"/>
      <c r="D755" s="161"/>
      <c r="E755" s="140"/>
      <c r="F755" s="170"/>
      <c r="G755" s="147"/>
      <c r="H755" s="112"/>
      <c r="I755" s="112"/>
      <c r="J755" s="113"/>
      <c r="K755" s="172"/>
      <c r="L755" s="172"/>
      <c r="M755" s="192"/>
      <c r="N755" s="166"/>
      <c r="O755" s="99"/>
    </row>
    <row r="756" spans="1:15">
      <c r="A756" s="173"/>
      <c r="B756" s="73"/>
      <c r="C756" s="123"/>
      <c r="D756" s="161"/>
      <c r="E756" s="140"/>
      <c r="F756" s="170"/>
      <c r="G756" s="147"/>
      <c r="H756" s="112"/>
      <c r="I756" s="112"/>
      <c r="J756" s="113"/>
      <c r="K756" s="112"/>
      <c r="L756" s="112"/>
      <c r="M756" s="112"/>
      <c r="N756" s="113"/>
      <c r="O756" s="99"/>
    </row>
    <row r="757" spans="1:15">
      <c r="A757" s="173"/>
      <c r="B757" s="73"/>
      <c r="C757" s="123"/>
      <c r="D757" s="161"/>
      <c r="E757" s="140"/>
      <c r="F757" s="170"/>
      <c r="G757" s="147"/>
      <c r="H757" s="112"/>
      <c r="I757" s="112"/>
      <c r="J757" s="113"/>
      <c r="K757" s="112"/>
      <c r="L757" s="112"/>
      <c r="M757" s="112"/>
      <c r="N757" s="113"/>
      <c r="O757" s="99"/>
    </row>
    <row r="758" spans="1:15">
      <c r="A758" s="173"/>
      <c r="B758" s="73"/>
      <c r="C758" s="123"/>
      <c r="D758" s="161"/>
      <c r="E758" s="140"/>
      <c r="F758" s="170"/>
      <c r="G758" s="147"/>
      <c r="H758" s="112"/>
      <c r="I758" s="112"/>
      <c r="J758" s="113"/>
      <c r="K758" s="112"/>
      <c r="L758" s="112"/>
      <c r="M758" s="112"/>
      <c r="N758" s="113"/>
      <c r="O758" s="99"/>
    </row>
    <row r="759" spans="1:15">
      <c r="A759" s="173"/>
      <c r="B759" s="73"/>
      <c r="C759" s="123"/>
      <c r="D759" s="161"/>
      <c r="E759" s="140"/>
      <c r="F759" s="170"/>
      <c r="G759" s="147"/>
      <c r="H759" s="112"/>
      <c r="I759" s="112"/>
      <c r="J759" s="113"/>
      <c r="K759" s="112"/>
      <c r="L759" s="112"/>
      <c r="M759" s="201"/>
      <c r="N759" s="113"/>
      <c r="O759" s="99"/>
    </row>
    <row r="760" spans="1:15">
      <c r="A760" s="173"/>
      <c r="B760" s="73"/>
      <c r="C760" s="123"/>
      <c r="D760" s="161"/>
      <c r="E760" s="140"/>
      <c r="F760" s="170"/>
      <c r="G760" s="147"/>
      <c r="H760" s="112"/>
      <c r="I760" s="112"/>
      <c r="J760" s="113"/>
      <c r="K760" s="112"/>
      <c r="L760" s="112"/>
      <c r="M760" s="112"/>
      <c r="N760" s="113"/>
      <c r="O760" s="99"/>
    </row>
    <row r="761" spans="1:15">
      <c r="A761" s="173"/>
      <c r="B761" s="100"/>
      <c r="C761" s="123"/>
      <c r="D761" s="161"/>
      <c r="E761" s="262"/>
      <c r="F761" s="163"/>
      <c r="G761" s="161"/>
      <c r="H761" s="165"/>
      <c r="I761" s="165"/>
      <c r="J761" s="166"/>
      <c r="K761" s="112"/>
      <c r="L761" s="112"/>
      <c r="M761" s="112"/>
      <c r="N761" s="113"/>
      <c r="O761" s="99"/>
    </row>
    <row r="762" spans="1:15">
      <c r="A762" s="173"/>
      <c r="B762" s="73"/>
      <c r="C762" s="123"/>
      <c r="D762" s="161"/>
      <c r="E762" s="140"/>
      <c r="F762" s="170"/>
      <c r="G762" s="147"/>
      <c r="H762" s="112"/>
      <c r="I762" s="112"/>
      <c r="J762" s="113"/>
      <c r="K762" s="112"/>
      <c r="L762" s="112"/>
      <c r="M762" s="201"/>
      <c r="N762" s="113"/>
      <c r="O762" s="99"/>
    </row>
    <row r="763" spans="1:15">
      <c r="A763" s="173"/>
      <c r="B763" s="73"/>
      <c r="C763" s="123"/>
      <c r="D763" s="161"/>
      <c r="E763" s="140"/>
      <c r="F763" s="170"/>
      <c r="G763" s="147"/>
      <c r="H763" s="112"/>
      <c r="I763" s="112"/>
      <c r="J763" s="113"/>
      <c r="K763" s="112"/>
      <c r="L763" s="112"/>
      <c r="M763" s="201"/>
      <c r="N763" s="113"/>
      <c r="O763" s="99"/>
    </row>
    <row r="764" spans="1:15">
      <c r="A764" s="173"/>
      <c r="B764" s="100"/>
      <c r="C764" s="123"/>
      <c r="D764" s="161"/>
      <c r="E764" s="263"/>
      <c r="F764" s="165"/>
      <c r="G764" s="161"/>
      <c r="H764" s="165"/>
      <c r="I764" s="165"/>
      <c r="J764" s="166"/>
      <c r="K764" s="172"/>
      <c r="L764" s="172"/>
      <c r="M764" s="192"/>
      <c r="N764" s="166"/>
      <c r="O764" s="99"/>
    </row>
    <row r="765" spans="1:15">
      <c r="A765" s="173"/>
      <c r="B765" s="73"/>
      <c r="C765" s="24"/>
      <c r="D765" s="161"/>
      <c r="E765" s="140"/>
      <c r="F765" s="170"/>
      <c r="G765" s="147"/>
      <c r="H765" s="112"/>
      <c r="I765" s="112"/>
      <c r="J765" s="113"/>
      <c r="K765" s="112"/>
      <c r="L765" s="112"/>
      <c r="M765" s="112"/>
      <c r="N765" s="113"/>
      <c r="O765" s="99"/>
    </row>
    <row r="766" spans="1:15">
      <c r="A766" s="173"/>
      <c r="B766" s="73"/>
      <c r="C766" s="24"/>
      <c r="D766" s="169"/>
      <c r="E766" s="140"/>
      <c r="F766" s="170"/>
      <c r="G766" s="147"/>
      <c r="H766" s="112"/>
      <c r="I766" s="112"/>
      <c r="J766" s="113"/>
      <c r="K766" s="112"/>
      <c r="L766" s="112"/>
      <c r="M766" s="112"/>
      <c r="N766" s="113"/>
      <c r="O766" s="99"/>
    </row>
    <row r="767" spans="1:15">
      <c r="A767" s="173"/>
      <c r="B767" s="73"/>
      <c r="C767" s="24"/>
      <c r="D767" s="169"/>
      <c r="E767" s="140"/>
      <c r="F767" s="170"/>
      <c r="G767" s="147"/>
      <c r="H767" s="112"/>
      <c r="I767" s="112"/>
      <c r="J767" s="113"/>
      <c r="K767" s="112"/>
      <c r="L767" s="112"/>
      <c r="M767" s="201"/>
      <c r="N767" s="113"/>
      <c r="O767" s="99"/>
    </row>
    <row r="768" spans="1:15">
      <c r="A768" s="173"/>
      <c r="B768" s="73"/>
      <c r="C768" s="24"/>
      <c r="D768" s="161"/>
      <c r="E768" s="140"/>
      <c r="F768" s="170"/>
      <c r="G768" s="147"/>
      <c r="H768" s="112"/>
      <c r="I768" s="112"/>
      <c r="J768" s="113"/>
      <c r="K768" s="112"/>
      <c r="L768" s="112"/>
      <c r="M768" s="201"/>
      <c r="N768" s="113"/>
      <c r="O768" s="99"/>
    </row>
    <row r="769" spans="1:15">
      <c r="A769" s="173"/>
      <c r="B769" s="73"/>
      <c r="C769" s="24"/>
      <c r="D769" s="169"/>
      <c r="E769" s="140"/>
      <c r="F769" s="170"/>
      <c r="G769" s="147"/>
      <c r="H769" s="112"/>
      <c r="I769" s="112"/>
      <c r="J769" s="113"/>
      <c r="K769" s="112"/>
      <c r="L769" s="112"/>
      <c r="M769" s="201"/>
      <c r="N769" s="113"/>
      <c r="O769" s="99"/>
    </row>
    <row r="770" spans="1:15">
      <c r="A770" s="173"/>
      <c r="B770" s="73"/>
      <c r="C770" s="123"/>
      <c r="D770" s="161"/>
      <c r="E770" s="140"/>
      <c r="F770" s="170"/>
      <c r="G770" s="147"/>
      <c r="H770" s="112"/>
      <c r="I770" s="112"/>
      <c r="J770" s="113"/>
      <c r="K770" s="172"/>
      <c r="L770" s="172"/>
      <c r="M770" s="192"/>
      <c r="N770" s="166"/>
      <c r="O770" s="99"/>
    </row>
    <row r="771" spans="1:15">
      <c r="A771" s="173"/>
      <c r="B771" s="73"/>
      <c r="C771" s="123"/>
      <c r="D771" s="136"/>
      <c r="E771" s="140"/>
      <c r="F771" s="170"/>
      <c r="G771" s="147"/>
      <c r="H771" s="112"/>
      <c r="I771" s="112"/>
      <c r="J771" s="113"/>
      <c r="K771" s="112"/>
      <c r="L771" s="112"/>
      <c r="M771" s="112"/>
      <c r="N771" s="113"/>
      <c r="O771" s="99"/>
    </row>
    <row r="772" spans="1:15">
      <c r="A772" s="173"/>
      <c r="B772" s="73"/>
      <c r="C772" s="123"/>
      <c r="D772" s="161"/>
      <c r="E772" s="140"/>
      <c r="F772" s="170"/>
      <c r="G772" s="147"/>
      <c r="H772" s="112"/>
      <c r="I772" s="112"/>
      <c r="J772" s="113"/>
      <c r="K772" s="112"/>
      <c r="L772" s="112"/>
      <c r="M772" s="112"/>
      <c r="N772" s="113"/>
      <c r="O772" s="99"/>
    </row>
    <row r="773" spans="1:15">
      <c r="A773" s="173"/>
      <c r="B773" s="73"/>
      <c r="C773" s="72"/>
      <c r="D773" s="133"/>
      <c r="E773" s="140"/>
      <c r="F773" s="170"/>
      <c r="G773" s="147"/>
      <c r="H773" s="112"/>
      <c r="I773" s="112"/>
      <c r="J773" s="113"/>
      <c r="K773" s="112"/>
      <c r="L773" s="112"/>
      <c r="M773" s="112"/>
      <c r="N773" s="113"/>
      <c r="O773" s="99"/>
    </row>
    <row r="774" spans="1:15">
      <c r="A774" s="173"/>
      <c r="B774" s="100"/>
      <c r="C774" s="254"/>
      <c r="D774" s="255"/>
      <c r="E774" s="268"/>
      <c r="F774" s="269"/>
      <c r="G774" s="270"/>
      <c r="H774" s="271"/>
      <c r="I774" s="271"/>
      <c r="J774" s="272"/>
      <c r="K774" s="172"/>
      <c r="L774" s="172"/>
      <c r="M774" s="192"/>
      <c r="N774" s="166"/>
      <c r="O774" s="99"/>
    </row>
    <row r="775" spans="1:15">
      <c r="A775" s="173"/>
      <c r="B775" s="73"/>
      <c r="C775" s="123"/>
      <c r="D775" s="169"/>
      <c r="E775" s="140"/>
      <c r="F775" s="170"/>
      <c r="G775" s="147"/>
      <c r="H775" s="112"/>
      <c r="I775" s="112"/>
      <c r="J775" s="113"/>
      <c r="K775" s="112"/>
      <c r="L775" s="112"/>
      <c r="M775" s="112"/>
      <c r="N775" s="113"/>
      <c r="O775" s="99"/>
    </row>
    <row r="776" spans="1:15">
      <c r="A776" s="173"/>
      <c r="B776" s="73"/>
      <c r="C776" s="123"/>
      <c r="D776" s="169"/>
      <c r="E776" s="140"/>
      <c r="F776" s="273"/>
      <c r="G776" s="147"/>
      <c r="H776" s="112"/>
      <c r="I776" s="112"/>
      <c r="J776" s="113"/>
      <c r="K776" s="112"/>
      <c r="L776" s="112"/>
      <c r="M776" s="112"/>
      <c r="N776" s="113"/>
      <c r="O776" s="99"/>
    </row>
    <row r="777" spans="1:15">
      <c r="A777" s="109"/>
      <c r="B777" s="44"/>
      <c r="C777" s="45"/>
      <c r="D777" s="45"/>
      <c r="E777" s="10"/>
      <c r="F777" s="274"/>
      <c r="G777" s="24"/>
      <c r="H777" s="48"/>
      <c r="I777" s="48"/>
      <c r="J777" s="49"/>
      <c r="K777" s="112"/>
      <c r="L777" s="112"/>
      <c r="M777" s="112"/>
      <c r="N777" s="113"/>
      <c r="O777" s="99"/>
    </row>
    <row r="778" spans="1:15">
      <c r="A778" s="109"/>
      <c r="B778" s="216"/>
      <c r="C778" s="173"/>
      <c r="D778" s="216"/>
      <c r="E778" s="7"/>
      <c r="F778" s="131"/>
      <c r="G778" s="7"/>
      <c r="H778" s="7"/>
      <c r="I778" s="7"/>
      <c r="J778" s="7"/>
      <c r="K778" s="172"/>
      <c r="L778" s="172"/>
      <c r="M778" s="192"/>
      <c r="N778" s="166"/>
      <c r="O778" s="99"/>
    </row>
    <row r="779" spans="1:15">
      <c r="A779" s="102"/>
      <c r="B779" s="108"/>
      <c r="C779" s="72"/>
      <c r="D779" s="72"/>
      <c r="E779" s="128"/>
      <c r="F779" s="131"/>
      <c r="G779" s="72"/>
      <c r="H779" s="158"/>
      <c r="I779" s="158"/>
      <c r="J779" s="159"/>
      <c r="K779" s="112"/>
      <c r="L779" s="112"/>
      <c r="M779" s="112"/>
      <c r="N779" s="113"/>
      <c r="O779" s="99"/>
    </row>
    <row r="780" spans="1:15">
      <c r="A780" s="102"/>
      <c r="B780" s="108"/>
      <c r="C780" s="275"/>
      <c r="D780" s="72"/>
      <c r="E780" s="128"/>
      <c r="F780" s="163"/>
      <c r="G780" s="161"/>
      <c r="H780" s="165"/>
      <c r="I780" s="165"/>
      <c r="J780" s="166"/>
      <c r="K780" s="112"/>
      <c r="L780" s="112"/>
      <c r="M780" s="112"/>
      <c r="N780" s="113"/>
      <c r="O780" s="99"/>
    </row>
    <row r="781" spans="1:15">
      <c r="A781" s="102"/>
      <c r="B781" s="72"/>
      <c r="C781" s="123"/>
      <c r="D781" s="168"/>
      <c r="E781" s="276"/>
      <c r="F781" s="104"/>
      <c r="G781" s="147"/>
      <c r="H781" s="112"/>
      <c r="I781" s="112"/>
      <c r="J781" s="113"/>
      <c r="K781" s="172"/>
      <c r="L781" s="172"/>
      <c r="M781" s="192"/>
      <c r="N781" s="166"/>
      <c r="O781" s="99"/>
    </row>
    <row r="782" spans="1:15">
      <c r="A782" s="102"/>
      <c r="B782" s="72"/>
      <c r="C782" s="123"/>
      <c r="D782" s="168"/>
      <c r="E782" s="276"/>
      <c r="F782" s="102"/>
      <c r="G782" s="147"/>
      <c r="H782" s="112"/>
      <c r="I782" s="112"/>
      <c r="J782" s="113"/>
      <c r="K782" s="112"/>
      <c r="L782" s="112"/>
      <c r="M782" s="112"/>
      <c r="N782" s="113"/>
      <c r="O782" s="99"/>
    </row>
    <row r="783" spans="1:15">
      <c r="A783" s="102"/>
      <c r="B783" s="72"/>
      <c r="C783" s="123"/>
      <c r="D783" s="168"/>
      <c r="E783" s="276"/>
      <c r="F783" s="102"/>
      <c r="G783" s="147"/>
      <c r="H783" s="112"/>
      <c r="I783" s="112"/>
      <c r="J783" s="113"/>
      <c r="K783" s="112"/>
      <c r="L783" s="112"/>
      <c r="M783" s="201"/>
      <c r="N783" s="113"/>
      <c r="O783" s="99"/>
    </row>
    <row r="784" spans="1:15">
      <c r="A784" s="102"/>
      <c r="B784" s="72"/>
      <c r="C784" s="51"/>
      <c r="D784" s="168"/>
      <c r="E784" s="276"/>
      <c r="F784" s="102"/>
      <c r="G784" s="147"/>
      <c r="H784" s="112"/>
      <c r="I784" s="112"/>
      <c r="J784" s="113"/>
      <c r="K784" s="112"/>
      <c r="L784" s="112"/>
      <c r="M784" s="201"/>
      <c r="N784" s="113"/>
      <c r="O784" s="99"/>
    </row>
    <row r="785" spans="1:15">
      <c r="A785" s="102"/>
      <c r="B785" s="72"/>
      <c r="C785" s="123"/>
      <c r="D785" s="168"/>
      <c r="E785" s="276"/>
      <c r="F785" s="209"/>
      <c r="G785" s="147"/>
      <c r="H785" s="112"/>
      <c r="I785" s="112"/>
      <c r="J785" s="113"/>
      <c r="K785" s="112"/>
      <c r="L785" s="112"/>
      <c r="M785" s="201"/>
      <c r="N785" s="113"/>
      <c r="O785" s="99"/>
    </row>
    <row r="786" spans="1:15">
      <c r="A786" s="102"/>
      <c r="B786" s="72"/>
      <c r="C786" s="123"/>
      <c r="D786" s="168"/>
      <c r="E786" s="276"/>
      <c r="F786" s="209"/>
      <c r="G786" s="147"/>
      <c r="H786" s="112"/>
      <c r="I786" s="112"/>
      <c r="J786" s="113"/>
      <c r="K786" s="172"/>
      <c r="L786" s="172"/>
      <c r="M786" s="192"/>
      <c r="N786" s="166"/>
      <c r="O786" s="99"/>
    </row>
    <row r="787" spans="1:15">
      <c r="A787" s="102"/>
      <c r="B787" s="72"/>
      <c r="C787" s="123"/>
      <c r="D787" s="168"/>
      <c r="E787" s="276"/>
      <c r="F787" s="209"/>
      <c r="G787" s="147"/>
      <c r="H787" s="112"/>
      <c r="I787" s="112"/>
      <c r="J787" s="113"/>
      <c r="K787" s="112"/>
      <c r="L787" s="112"/>
      <c r="M787" s="112"/>
      <c r="N787" s="113"/>
      <c r="O787" s="99"/>
    </row>
    <row r="788" spans="1:15">
      <c r="A788" s="102"/>
      <c r="B788" s="72"/>
      <c r="C788" s="123"/>
      <c r="D788" s="168"/>
      <c r="E788" s="276"/>
      <c r="F788" s="209"/>
      <c r="G788" s="147"/>
      <c r="H788" s="112"/>
      <c r="I788" s="112"/>
      <c r="J788" s="113"/>
      <c r="K788" s="112"/>
      <c r="L788" s="112"/>
      <c r="M788" s="112"/>
      <c r="N788" s="113"/>
      <c r="O788" s="99"/>
    </row>
    <row r="789" spans="1:15">
      <c r="A789" s="102"/>
      <c r="B789" s="108"/>
      <c r="C789" s="275"/>
      <c r="D789" s="72"/>
      <c r="E789" s="128"/>
      <c r="F789" s="163"/>
      <c r="G789" s="161"/>
      <c r="H789" s="165"/>
      <c r="I789" s="165"/>
      <c r="J789" s="166"/>
      <c r="K789" s="48"/>
      <c r="L789" s="48"/>
      <c r="M789" s="48"/>
      <c r="N789" s="49"/>
      <c r="O789" s="99"/>
    </row>
    <row r="790" spans="1:15">
      <c r="A790" s="102"/>
      <c r="B790" s="72"/>
      <c r="C790" s="123"/>
      <c r="D790" s="168"/>
      <c r="E790" s="276"/>
      <c r="F790" s="104"/>
      <c r="G790" s="147"/>
      <c r="H790" s="112"/>
      <c r="I790" s="112"/>
      <c r="J790" s="113"/>
      <c r="K790" s="7"/>
      <c r="L790" s="218"/>
      <c r="M790" s="218"/>
      <c r="N790" s="7"/>
      <c r="O790" s="99"/>
    </row>
    <row r="791" spans="1:15">
      <c r="A791" s="102"/>
      <c r="B791" s="72"/>
      <c r="C791" s="123"/>
      <c r="D791" s="168"/>
      <c r="E791" s="276"/>
      <c r="F791" s="102"/>
      <c r="G791" s="147"/>
      <c r="H791" s="112"/>
      <c r="I791" s="112"/>
      <c r="J791" s="113"/>
      <c r="K791" s="158"/>
      <c r="L791" s="158"/>
      <c r="M791" s="158"/>
      <c r="N791" s="159"/>
      <c r="O791" s="99"/>
    </row>
    <row r="792" spans="1:15">
      <c r="A792" s="102"/>
      <c r="B792" s="72"/>
      <c r="C792" s="51"/>
      <c r="D792" s="161"/>
      <c r="E792" s="62"/>
      <c r="F792" s="102"/>
      <c r="G792" s="147"/>
      <c r="H792" s="112"/>
      <c r="I792" s="112"/>
      <c r="J792" s="113"/>
      <c r="K792" s="112"/>
      <c r="L792" s="112"/>
      <c r="M792" s="201"/>
      <c r="N792" s="113"/>
      <c r="O792" s="99"/>
    </row>
    <row r="793" spans="1:15">
      <c r="A793" s="102"/>
      <c r="B793" s="72"/>
      <c r="C793" s="51"/>
      <c r="D793" s="161"/>
      <c r="E793" s="62"/>
      <c r="F793" s="102"/>
      <c r="G793" s="147"/>
      <c r="H793" s="112"/>
      <c r="I793" s="112"/>
      <c r="J793" s="113"/>
      <c r="K793" s="112"/>
      <c r="L793" s="112"/>
      <c r="M793" s="201"/>
      <c r="N793" s="113"/>
      <c r="O793" s="99"/>
    </row>
    <row r="794" spans="1:15">
      <c r="A794" s="102"/>
      <c r="B794" s="72"/>
      <c r="C794" s="51"/>
      <c r="D794" s="161"/>
      <c r="E794" s="276"/>
      <c r="F794" s="102"/>
      <c r="G794" s="147"/>
      <c r="H794" s="112"/>
      <c r="I794" s="112"/>
      <c r="J794" s="113"/>
      <c r="K794" s="112"/>
      <c r="L794" s="112"/>
      <c r="M794" s="201"/>
      <c r="N794" s="113"/>
      <c r="O794" s="99"/>
    </row>
    <row r="795" spans="1:15">
      <c r="A795" s="102"/>
      <c r="B795" s="108"/>
      <c r="C795" s="123"/>
      <c r="D795" s="161"/>
      <c r="E795" s="128"/>
      <c r="F795" s="163"/>
      <c r="G795" s="161"/>
      <c r="H795" s="165"/>
      <c r="I795" s="165"/>
      <c r="J795" s="166"/>
      <c r="K795" s="112"/>
      <c r="L795" s="112"/>
      <c r="M795" s="201"/>
      <c r="N795" s="113"/>
      <c r="O795" s="99"/>
    </row>
    <row r="796" spans="1:15">
      <c r="A796" s="210"/>
      <c r="B796" s="72"/>
      <c r="C796" s="123"/>
      <c r="D796" s="168"/>
      <c r="E796" s="276"/>
      <c r="F796" s="102"/>
      <c r="G796" s="147"/>
      <c r="H796" s="112"/>
      <c r="I796" s="112"/>
      <c r="J796" s="113"/>
      <c r="K796" s="112"/>
      <c r="L796" s="112"/>
      <c r="M796" s="201"/>
      <c r="N796" s="113"/>
      <c r="O796" s="99"/>
    </row>
    <row r="797" spans="1:15">
      <c r="A797" s="210"/>
      <c r="B797" s="72"/>
      <c r="C797" s="123"/>
      <c r="D797" s="168"/>
      <c r="E797" s="276"/>
      <c r="F797" s="102"/>
      <c r="G797" s="147"/>
      <c r="H797" s="112"/>
      <c r="I797" s="112"/>
      <c r="J797" s="113"/>
      <c r="K797" s="112"/>
      <c r="L797" s="112"/>
      <c r="M797" s="201"/>
      <c r="N797" s="113"/>
      <c r="O797" s="99"/>
    </row>
    <row r="798" spans="1:15">
      <c r="A798" s="102"/>
      <c r="B798" s="72"/>
      <c r="C798" s="123"/>
      <c r="D798" s="168"/>
      <c r="E798" s="276"/>
      <c r="F798" s="102"/>
      <c r="G798" s="147"/>
      <c r="H798" s="112"/>
      <c r="I798" s="112"/>
      <c r="J798" s="113"/>
      <c r="K798" s="128"/>
      <c r="L798" s="128"/>
      <c r="M798" s="128"/>
      <c r="N798" s="128"/>
      <c r="O798" s="99"/>
    </row>
    <row r="799" spans="1:15">
      <c r="A799" s="102"/>
      <c r="B799" s="108"/>
      <c r="C799" s="275"/>
      <c r="D799" s="72"/>
      <c r="E799" s="128"/>
      <c r="F799" s="163"/>
      <c r="G799" s="161"/>
      <c r="H799" s="165"/>
      <c r="I799" s="165"/>
      <c r="J799" s="166"/>
      <c r="K799" s="112"/>
      <c r="L799" s="112"/>
      <c r="M799" s="201"/>
      <c r="N799" s="113"/>
      <c r="O799" s="99"/>
    </row>
    <row r="800" spans="1:15">
      <c r="A800" s="102"/>
      <c r="B800" s="72"/>
      <c r="C800" s="123"/>
      <c r="D800" s="168"/>
      <c r="E800" s="276"/>
      <c r="F800" s="102"/>
      <c r="G800" s="147"/>
      <c r="H800" s="112"/>
      <c r="I800" s="112"/>
      <c r="J800" s="113"/>
      <c r="K800" s="112"/>
      <c r="L800" s="112"/>
      <c r="M800" s="201"/>
      <c r="N800" s="113"/>
      <c r="O800" s="99"/>
    </row>
    <row r="801" spans="1:15">
      <c r="A801" s="102"/>
      <c r="B801" s="72"/>
      <c r="C801" s="123"/>
      <c r="D801" s="168"/>
      <c r="E801" s="276"/>
      <c r="F801" s="102"/>
      <c r="G801" s="147"/>
      <c r="H801" s="112"/>
      <c r="I801" s="112"/>
      <c r="J801" s="113"/>
      <c r="K801" s="112"/>
      <c r="L801" s="112"/>
      <c r="M801" s="201"/>
      <c r="N801" s="113"/>
      <c r="O801" s="99"/>
    </row>
    <row r="802" spans="1:15">
      <c r="A802" s="102"/>
      <c r="B802" s="72"/>
      <c r="C802" s="123"/>
      <c r="D802" s="168"/>
      <c r="E802" s="276"/>
      <c r="F802" s="102"/>
      <c r="G802" s="147"/>
      <c r="H802" s="112"/>
      <c r="I802" s="112"/>
      <c r="J802" s="113"/>
      <c r="K802" s="112"/>
      <c r="L802" s="112"/>
      <c r="M802" s="201"/>
      <c r="N802" s="113"/>
      <c r="O802" s="99"/>
    </row>
    <row r="803" spans="1:15">
      <c r="A803" s="102"/>
      <c r="B803" s="108"/>
      <c r="C803" s="275"/>
      <c r="D803" s="72"/>
      <c r="E803" s="128"/>
      <c r="F803" s="163"/>
      <c r="G803" s="161"/>
      <c r="H803" s="165"/>
      <c r="I803" s="165"/>
      <c r="J803" s="166"/>
      <c r="K803" s="112"/>
      <c r="L803" s="112"/>
      <c r="M803" s="201"/>
      <c r="N803" s="113"/>
      <c r="O803" s="99"/>
    </row>
    <row r="804" spans="1:15">
      <c r="A804" s="102"/>
      <c r="B804" s="72"/>
      <c r="C804" s="123"/>
      <c r="D804" s="248"/>
      <c r="E804" s="277"/>
      <c r="F804" s="102"/>
      <c r="G804" s="147"/>
      <c r="H804" s="112"/>
      <c r="I804" s="112"/>
      <c r="J804" s="113"/>
      <c r="K804" s="112"/>
      <c r="L804" s="112"/>
      <c r="M804" s="201"/>
      <c r="N804" s="113"/>
      <c r="O804" s="99"/>
    </row>
    <row r="805" spans="1:15">
      <c r="A805" s="102"/>
      <c r="B805" s="72"/>
      <c r="C805" s="123"/>
      <c r="D805" s="248"/>
      <c r="E805" s="277"/>
      <c r="F805" s="102"/>
      <c r="G805" s="147"/>
      <c r="H805" s="112"/>
      <c r="I805" s="112"/>
      <c r="J805" s="113"/>
      <c r="K805" s="112"/>
      <c r="L805" s="112"/>
      <c r="M805" s="201"/>
      <c r="N805" s="113"/>
      <c r="O805" s="99"/>
    </row>
    <row r="806" spans="1:15">
      <c r="A806" s="102"/>
      <c r="B806" s="104"/>
      <c r="C806" s="123"/>
      <c r="D806" s="208"/>
      <c r="E806" s="128"/>
      <c r="F806" s="163"/>
      <c r="G806" s="161"/>
      <c r="H806" s="165"/>
      <c r="I806" s="165"/>
      <c r="J806" s="166"/>
      <c r="K806" s="112"/>
      <c r="L806" s="112"/>
      <c r="M806" s="201"/>
      <c r="N806" s="113"/>
      <c r="O806" s="99"/>
    </row>
    <row r="807" spans="1:15">
      <c r="A807" s="102"/>
      <c r="B807" s="184"/>
      <c r="C807" s="123"/>
      <c r="D807" s="168"/>
      <c r="E807" s="276"/>
      <c r="F807" s="278"/>
      <c r="G807" s="147"/>
      <c r="H807" s="112"/>
      <c r="I807" s="112"/>
      <c r="J807" s="113"/>
      <c r="K807" s="112"/>
      <c r="L807" s="112"/>
      <c r="M807" s="201"/>
      <c r="N807" s="113"/>
      <c r="O807" s="99"/>
    </row>
    <row r="808" spans="1:15">
      <c r="A808" s="102"/>
      <c r="B808" s="184"/>
      <c r="C808" s="123"/>
      <c r="D808" s="168"/>
      <c r="E808" s="276"/>
      <c r="F808" s="278"/>
      <c r="G808" s="147"/>
      <c r="H808" s="112"/>
      <c r="I808" s="112"/>
      <c r="J808" s="113"/>
      <c r="K808" s="220"/>
      <c r="L808" s="220"/>
      <c r="M808" s="220"/>
      <c r="N808" s="49"/>
      <c r="O808" s="99"/>
    </row>
    <row r="809" spans="1:15">
      <c r="A809" s="102"/>
      <c r="B809" s="184"/>
      <c r="C809" s="123"/>
      <c r="D809" s="168"/>
      <c r="E809" s="276"/>
      <c r="F809" s="278"/>
      <c r="G809" s="147"/>
      <c r="H809" s="112"/>
      <c r="I809" s="112"/>
      <c r="J809" s="113"/>
      <c r="K809" s="7"/>
      <c r="L809" s="218"/>
      <c r="M809" s="218"/>
      <c r="N809" s="7"/>
      <c r="O809" s="99"/>
    </row>
    <row r="810" spans="1:15">
      <c r="A810" s="102"/>
      <c r="B810" s="184"/>
      <c r="C810" s="123"/>
      <c r="D810" s="168"/>
      <c r="E810" s="276"/>
      <c r="F810" s="278"/>
      <c r="G810" s="147"/>
      <c r="H810" s="112"/>
      <c r="I810" s="112"/>
      <c r="J810" s="113"/>
      <c r="K810" s="280"/>
      <c r="L810" s="280"/>
      <c r="M810" s="280"/>
      <c r="N810" s="223"/>
      <c r="O810" s="99"/>
    </row>
    <row r="811" spans="1:15">
      <c r="A811" s="102"/>
      <c r="B811" s="104"/>
      <c r="C811" s="123"/>
      <c r="D811" s="208"/>
      <c r="E811" s="128"/>
      <c r="F811" s="163"/>
      <c r="G811" s="161"/>
      <c r="H811" s="165"/>
      <c r="I811" s="165"/>
      <c r="J811" s="166"/>
      <c r="K811" s="112"/>
      <c r="L811" s="112"/>
      <c r="M811" s="201"/>
      <c r="N811" s="113"/>
      <c r="O811" s="99"/>
    </row>
    <row r="812" spans="1:15">
      <c r="A812" s="102"/>
      <c r="B812" s="184"/>
      <c r="C812" s="123"/>
      <c r="D812" s="168"/>
      <c r="E812" s="276"/>
      <c r="F812" s="209"/>
      <c r="G812" s="147"/>
      <c r="H812" s="112"/>
      <c r="I812" s="112"/>
      <c r="J812" s="113"/>
      <c r="K812" s="112"/>
      <c r="L812" s="112"/>
      <c r="M812" s="201"/>
      <c r="N812" s="113"/>
      <c r="O812" s="99"/>
    </row>
    <row r="813" spans="1:15">
      <c r="A813" s="102"/>
      <c r="B813" s="184"/>
      <c r="C813" s="123"/>
      <c r="D813" s="208"/>
      <c r="E813" s="276"/>
      <c r="F813" s="209"/>
      <c r="G813" s="147"/>
      <c r="H813" s="112"/>
      <c r="I813" s="112"/>
      <c r="J813" s="113"/>
      <c r="K813" s="112"/>
      <c r="L813" s="112"/>
      <c r="M813" s="201"/>
      <c r="N813" s="113"/>
      <c r="O813" s="99"/>
    </row>
    <row r="814" spans="1:15">
      <c r="A814" s="109"/>
      <c r="B814" s="44"/>
      <c r="C814" s="45"/>
      <c r="D814" s="45"/>
      <c r="E814" s="10"/>
      <c r="F814" s="157"/>
      <c r="G814" s="24"/>
      <c r="H814" s="48"/>
      <c r="I814" s="48"/>
      <c r="J814" s="49"/>
      <c r="K814" s="112"/>
      <c r="L814" s="112"/>
      <c r="M814" s="201"/>
      <c r="N814" s="113"/>
      <c r="O814" s="99"/>
    </row>
    <row r="815" spans="1:15">
      <c r="A815" s="109"/>
      <c r="B815" s="216"/>
      <c r="C815" s="173"/>
      <c r="D815" s="216"/>
      <c r="E815" s="7"/>
      <c r="F815" s="131"/>
      <c r="G815" s="7"/>
      <c r="H815" s="7"/>
      <c r="I815" s="7"/>
      <c r="J815" s="7"/>
      <c r="K815" s="112"/>
      <c r="L815" s="112"/>
      <c r="M815" s="201"/>
      <c r="N815" s="113"/>
      <c r="O815" s="99"/>
    </row>
    <row r="816" spans="1:15">
      <c r="A816" s="102"/>
      <c r="B816" s="108"/>
      <c r="C816" s="72"/>
      <c r="D816" s="72"/>
      <c r="E816" s="128"/>
      <c r="F816" s="131"/>
      <c r="G816" s="72"/>
      <c r="H816" s="158"/>
      <c r="I816" s="158"/>
      <c r="J816" s="159"/>
      <c r="K816" s="112"/>
      <c r="L816" s="112"/>
      <c r="M816" s="201"/>
      <c r="N816" s="113"/>
      <c r="O816" s="99"/>
    </row>
    <row r="817" spans="1:15">
      <c r="A817" s="102"/>
      <c r="B817" s="184"/>
      <c r="C817" s="126"/>
      <c r="D817" s="208"/>
      <c r="E817" s="276"/>
      <c r="F817" s="209"/>
      <c r="G817" s="147"/>
      <c r="H817" s="112"/>
      <c r="I817" s="112"/>
      <c r="J817" s="113"/>
      <c r="K817" s="112"/>
      <c r="L817" s="112"/>
      <c r="M817" s="201"/>
      <c r="N817" s="113"/>
      <c r="O817" s="99"/>
    </row>
    <row r="818" spans="1:15">
      <c r="A818" s="102"/>
      <c r="B818" s="184"/>
      <c r="C818" s="24"/>
      <c r="D818" s="161"/>
      <c r="E818" s="276"/>
      <c r="F818" s="209"/>
      <c r="G818" s="147"/>
      <c r="H818" s="112"/>
      <c r="I818" s="112"/>
      <c r="J818" s="113"/>
      <c r="K818" s="112"/>
      <c r="L818" s="112"/>
      <c r="M818" s="112"/>
      <c r="N818" s="113"/>
      <c r="O818" s="99"/>
    </row>
    <row r="819" spans="1:15">
      <c r="A819" s="102"/>
      <c r="B819" s="184"/>
      <c r="C819" s="24"/>
      <c r="D819" s="161"/>
      <c r="E819" s="276"/>
      <c r="F819" s="209"/>
      <c r="G819" s="147"/>
      <c r="H819" s="112"/>
      <c r="I819" s="112"/>
      <c r="J819" s="113"/>
      <c r="K819" s="112"/>
      <c r="L819" s="112"/>
      <c r="M819" s="112"/>
      <c r="N819" s="113"/>
      <c r="O819" s="99"/>
    </row>
    <row r="820" spans="1:15">
      <c r="A820" s="102"/>
      <c r="B820" s="184"/>
      <c r="C820" s="24"/>
      <c r="D820" s="208"/>
      <c r="E820" s="183"/>
      <c r="F820" s="209"/>
      <c r="G820" s="147"/>
      <c r="H820" s="112"/>
      <c r="I820" s="112"/>
      <c r="J820" s="113"/>
      <c r="K820" s="112"/>
      <c r="L820" s="112"/>
      <c r="M820" s="112"/>
      <c r="N820" s="113"/>
      <c r="O820" s="99"/>
    </row>
    <row r="821" spans="1:15">
      <c r="A821" s="102"/>
      <c r="B821" s="184"/>
      <c r="C821" s="24"/>
      <c r="D821" s="208"/>
      <c r="E821" s="183"/>
      <c r="F821" s="209"/>
      <c r="G821" s="147"/>
      <c r="H821" s="112"/>
      <c r="I821" s="112"/>
      <c r="J821" s="113"/>
      <c r="K821" s="112"/>
      <c r="L821" s="112"/>
      <c r="M821" s="201"/>
      <c r="N821" s="113"/>
      <c r="O821" s="99"/>
    </row>
    <row r="822" spans="1:15">
      <c r="A822" s="102"/>
      <c r="B822" s="184"/>
      <c r="C822" s="24"/>
      <c r="D822" s="208"/>
      <c r="E822" s="276"/>
      <c r="F822" s="209"/>
      <c r="G822" s="147"/>
      <c r="H822" s="112"/>
      <c r="I822" s="112"/>
      <c r="J822" s="113"/>
      <c r="K822" s="112"/>
      <c r="L822" s="112"/>
      <c r="M822" s="201"/>
      <c r="N822" s="113"/>
      <c r="O822" s="99"/>
    </row>
    <row r="823" spans="1:15">
      <c r="A823" s="102"/>
      <c r="B823" s="108"/>
      <c r="C823" s="128"/>
      <c r="D823" s="128"/>
      <c r="E823" s="242"/>
      <c r="F823" s="279"/>
      <c r="G823" s="128"/>
      <c r="H823" s="128"/>
      <c r="I823" s="128"/>
      <c r="J823" s="128"/>
      <c r="K823" s="112"/>
      <c r="L823" s="112"/>
      <c r="M823" s="201"/>
      <c r="N823" s="113"/>
      <c r="O823" s="99"/>
    </row>
    <row r="824" spans="1:15">
      <c r="A824" s="152"/>
      <c r="B824" s="152"/>
      <c r="C824" s="72"/>
      <c r="D824" s="174"/>
      <c r="E824" s="134"/>
      <c r="F824" s="170"/>
      <c r="G824" s="147"/>
      <c r="H824" s="112"/>
      <c r="I824" s="112"/>
      <c r="J824" s="113"/>
      <c r="K824" s="112"/>
      <c r="L824" s="112"/>
      <c r="M824" s="201"/>
      <c r="N824" s="113"/>
      <c r="O824" s="99"/>
    </row>
    <row r="825" spans="1:15">
      <c r="A825" s="108"/>
      <c r="B825" s="152"/>
      <c r="C825" s="72"/>
      <c r="D825" s="133"/>
      <c r="E825" s="138"/>
      <c r="F825" s="170"/>
      <c r="G825" s="147"/>
      <c r="H825" s="112"/>
      <c r="I825" s="112"/>
      <c r="J825" s="113"/>
      <c r="K825" s="39"/>
      <c r="L825" s="39"/>
      <c r="M825" s="39"/>
      <c r="N825" s="49"/>
      <c r="O825" s="99"/>
    </row>
    <row r="826" spans="1:15">
      <c r="A826" s="108"/>
      <c r="B826" s="152"/>
      <c r="C826" s="72"/>
      <c r="D826" s="174"/>
      <c r="E826" s="138"/>
      <c r="F826" s="170"/>
      <c r="G826" s="147"/>
      <c r="H826" s="112"/>
      <c r="I826" s="112"/>
      <c r="J826" s="113"/>
      <c r="K826" s="7"/>
      <c r="L826" s="218"/>
      <c r="M826" s="218"/>
      <c r="N826" s="7"/>
      <c r="O826" s="99"/>
    </row>
    <row r="827" spans="1:15">
      <c r="A827" s="102"/>
      <c r="B827" s="152"/>
      <c r="C827" s="24"/>
      <c r="D827" s="126"/>
      <c r="E827" s="134"/>
      <c r="F827" s="170"/>
      <c r="G827" s="147"/>
      <c r="H827" s="112"/>
      <c r="I827" s="112"/>
      <c r="J827" s="113"/>
      <c r="K827" s="158"/>
      <c r="L827" s="158"/>
      <c r="M827" s="158"/>
      <c r="N827" s="159"/>
      <c r="O827" s="99"/>
    </row>
    <row r="828" spans="1:15">
      <c r="A828" s="102"/>
      <c r="B828" s="152"/>
      <c r="C828" s="72"/>
      <c r="D828" s="126"/>
      <c r="E828" s="134"/>
      <c r="F828" s="170"/>
      <c r="G828" s="147"/>
      <c r="H828" s="112"/>
      <c r="I828" s="112"/>
      <c r="J828" s="113"/>
      <c r="K828" s="112"/>
      <c r="L828" s="112"/>
      <c r="M828" s="201"/>
      <c r="N828" s="113"/>
      <c r="O828" s="99"/>
    </row>
    <row r="829" spans="1:15">
      <c r="A829" s="102"/>
      <c r="B829" s="152"/>
      <c r="C829" s="123"/>
      <c r="D829" s="137"/>
      <c r="E829" s="149"/>
      <c r="F829" s="170"/>
      <c r="G829" s="147"/>
      <c r="H829" s="112"/>
      <c r="I829" s="112"/>
      <c r="J829" s="113"/>
      <c r="K829" s="112"/>
      <c r="L829" s="112"/>
      <c r="M829" s="201"/>
      <c r="N829" s="113"/>
      <c r="O829" s="99"/>
    </row>
    <row r="830" spans="1:15">
      <c r="A830" s="102"/>
      <c r="B830" s="152"/>
      <c r="C830" s="123"/>
      <c r="D830" s="161"/>
      <c r="E830" s="185"/>
      <c r="F830" s="170"/>
      <c r="G830" s="147"/>
      <c r="H830" s="112"/>
      <c r="I830" s="112"/>
      <c r="J830" s="113"/>
      <c r="K830" s="112"/>
      <c r="L830" s="112"/>
      <c r="M830" s="201"/>
      <c r="N830" s="113"/>
      <c r="O830" s="99"/>
    </row>
    <row r="831" spans="1:15">
      <c r="A831" s="102"/>
      <c r="B831" s="152"/>
      <c r="C831" s="24"/>
      <c r="D831" s="161"/>
      <c r="E831" s="185"/>
      <c r="F831" s="170"/>
      <c r="G831" s="147"/>
      <c r="H831" s="112"/>
      <c r="I831" s="112"/>
      <c r="J831" s="113"/>
      <c r="K831" s="112"/>
      <c r="L831" s="112"/>
      <c r="M831" s="201"/>
      <c r="N831" s="113"/>
      <c r="O831" s="99"/>
    </row>
    <row r="832" spans="1:15">
      <c r="A832" s="102"/>
      <c r="B832" s="152"/>
      <c r="C832" s="51"/>
      <c r="D832" s="161"/>
      <c r="E832" s="145"/>
      <c r="F832" s="170"/>
      <c r="G832" s="147"/>
      <c r="H832" s="112"/>
      <c r="I832" s="112"/>
      <c r="J832" s="113"/>
      <c r="K832" s="112"/>
      <c r="L832" s="112"/>
      <c r="M832" s="201"/>
      <c r="N832" s="113"/>
      <c r="O832" s="99"/>
    </row>
    <row r="833" spans="1:15" ht="19.5">
      <c r="A833" s="109"/>
      <c r="B833" s="44"/>
      <c r="C833" s="42"/>
      <c r="D833" s="42"/>
      <c r="E833" s="10"/>
      <c r="F833" s="157"/>
      <c r="G833" s="24"/>
      <c r="H833" s="220"/>
      <c r="I833" s="220"/>
      <c r="J833" s="221"/>
      <c r="K833" s="112"/>
      <c r="L833" s="112"/>
      <c r="M833" s="201"/>
      <c r="N833" s="113"/>
      <c r="O833" s="99"/>
    </row>
    <row r="834" spans="1:15">
      <c r="A834" s="109"/>
      <c r="B834" s="216"/>
      <c r="C834" s="173"/>
      <c r="D834" s="216"/>
      <c r="E834" s="7"/>
      <c r="F834" s="131"/>
      <c r="G834" s="7"/>
      <c r="H834" s="7"/>
      <c r="I834" s="7"/>
      <c r="J834" s="7"/>
      <c r="K834" s="112"/>
      <c r="L834" s="112"/>
      <c r="M834" s="201"/>
      <c r="N834" s="113"/>
      <c r="O834" s="99"/>
    </row>
    <row r="835" spans="1:15">
      <c r="A835" s="102"/>
      <c r="B835" s="108"/>
      <c r="C835" s="72"/>
      <c r="D835" s="72"/>
      <c r="E835" s="128"/>
      <c r="F835" s="131"/>
      <c r="G835" s="72"/>
      <c r="H835" s="280"/>
      <c r="I835" s="280"/>
      <c r="J835" s="223"/>
      <c r="K835" s="112"/>
      <c r="L835" s="112"/>
      <c r="M835" s="201"/>
      <c r="N835" s="113"/>
      <c r="O835" s="99"/>
    </row>
    <row r="836" spans="1:15">
      <c r="A836" s="102"/>
      <c r="B836" s="184"/>
      <c r="C836" s="123"/>
      <c r="D836" s="208"/>
      <c r="E836" s="138"/>
      <c r="F836" s="170"/>
      <c r="G836" s="147"/>
      <c r="H836" s="112"/>
      <c r="I836" s="112"/>
      <c r="J836" s="113"/>
      <c r="K836" s="112"/>
      <c r="L836" s="112"/>
      <c r="M836" s="201"/>
      <c r="N836" s="113"/>
      <c r="O836" s="99"/>
    </row>
    <row r="837" spans="1:15">
      <c r="A837" s="102"/>
      <c r="B837" s="184"/>
      <c r="C837" s="123"/>
      <c r="D837" s="208"/>
      <c r="E837" s="138"/>
      <c r="F837" s="170"/>
      <c r="G837" s="147"/>
      <c r="H837" s="112"/>
      <c r="I837" s="112"/>
      <c r="J837" s="113"/>
      <c r="K837" s="112"/>
      <c r="L837" s="112"/>
      <c r="M837" s="201"/>
      <c r="N837" s="113"/>
      <c r="O837" s="99"/>
    </row>
    <row r="838" spans="1:15">
      <c r="A838" s="102"/>
      <c r="B838" s="184"/>
      <c r="C838" s="24"/>
      <c r="D838" s="168"/>
      <c r="E838" s="138"/>
      <c r="F838" s="170"/>
      <c r="G838" s="147"/>
      <c r="H838" s="112"/>
      <c r="I838" s="112"/>
      <c r="J838" s="113"/>
      <c r="K838" s="112"/>
      <c r="L838" s="112"/>
      <c r="M838" s="201"/>
      <c r="N838" s="113"/>
      <c r="O838" s="99"/>
    </row>
    <row r="839" spans="1:15">
      <c r="A839" s="102"/>
      <c r="B839" s="184"/>
      <c r="C839" s="24"/>
      <c r="D839" s="168"/>
      <c r="E839" s="138"/>
      <c r="F839" s="170"/>
      <c r="G839" s="147"/>
      <c r="H839" s="112"/>
      <c r="I839" s="112"/>
      <c r="J839" s="113"/>
      <c r="K839" s="112"/>
      <c r="L839" s="112"/>
      <c r="M839" s="201"/>
      <c r="N839" s="113"/>
      <c r="O839" s="99"/>
    </row>
    <row r="840" spans="1:15">
      <c r="A840" s="102"/>
      <c r="B840" s="184"/>
      <c r="C840" s="123"/>
      <c r="D840" s="208"/>
      <c r="E840" s="138"/>
      <c r="F840" s="170"/>
      <c r="G840" s="147"/>
      <c r="H840" s="112"/>
      <c r="I840" s="112"/>
      <c r="J840" s="113"/>
      <c r="K840" s="112"/>
      <c r="L840" s="112"/>
      <c r="M840" s="201"/>
      <c r="N840" s="113"/>
      <c r="O840" s="99"/>
    </row>
    <row r="841" spans="1:15">
      <c r="A841" s="102"/>
      <c r="B841" s="184"/>
      <c r="C841" s="123"/>
      <c r="D841" s="208"/>
      <c r="E841" s="276"/>
      <c r="F841" s="170"/>
      <c r="G841" s="147"/>
      <c r="H841" s="112"/>
      <c r="I841" s="112"/>
      <c r="J841" s="113"/>
      <c r="K841" s="112"/>
      <c r="L841" s="112"/>
      <c r="M841" s="201"/>
      <c r="N841" s="113"/>
      <c r="O841" s="99"/>
    </row>
    <row r="842" spans="1:15">
      <c r="A842" s="102"/>
      <c r="B842" s="184"/>
      <c r="C842" s="24"/>
      <c r="D842" s="168"/>
      <c r="E842" s="138"/>
      <c r="F842" s="170"/>
      <c r="G842" s="147"/>
      <c r="H842" s="112"/>
      <c r="I842" s="112"/>
      <c r="J842" s="113"/>
      <c r="K842" s="112"/>
      <c r="L842" s="112"/>
      <c r="M842" s="201"/>
      <c r="N842" s="113"/>
      <c r="O842" s="99"/>
    </row>
    <row r="843" spans="1:15">
      <c r="A843" s="102"/>
      <c r="B843" s="281"/>
      <c r="C843" s="123"/>
      <c r="D843" s="208"/>
      <c r="E843" s="282"/>
      <c r="F843" s="122"/>
      <c r="G843" s="195"/>
      <c r="H843" s="112"/>
      <c r="I843" s="112"/>
      <c r="J843" s="113"/>
      <c r="K843" s="112"/>
      <c r="L843" s="112"/>
      <c r="M843" s="201"/>
      <c r="N843" s="113"/>
      <c r="O843" s="99"/>
    </row>
    <row r="844" spans="1:15">
      <c r="A844" s="102"/>
      <c r="B844" s="184"/>
      <c r="C844" s="123"/>
      <c r="D844" s="168"/>
      <c r="E844" s="185"/>
      <c r="F844" s="170"/>
      <c r="G844" s="147"/>
      <c r="H844" s="112"/>
      <c r="I844" s="112"/>
      <c r="J844" s="113"/>
      <c r="K844" s="112"/>
      <c r="L844" s="112"/>
      <c r="M844" s="201"/>
      <c r="N844" s="113"/>
      <c r="O844" s="99"/>
    </row>
    <row r="845" spans="1:15">
      <c r="A845" s="102"/>
      <c r="B845" s="184"/>
      <c r="C845" s="123"/>
      <c r="D845" s="168"/>
      <c r="E845" s="185"/>
      <c r="F845" s="170"/>
      <c r="G845" s="147"/>
      <c r="H845" s="112"/>
      <c r="I845" s="112"/>
      <c r="J845" s="113"/>
      <c r="K845" s="39"/>
      <c r="L845" s="39"/>
      <c r="M845" s="39"/>
      <c r="N845" s="49"/>
      <c r="O845" s="99"/>
    </row>
    <row r="846" spans="1:15">
      <c r="A846" s="102"/>
      <c r="B846" s="184"/>
      <c r="C846" s="24"/>
      <c r="D846" s="168"/>
      <c r="E846" s="185"/>
      <c r="F846" s="170"/>
      <c r="G846" s="147"/>
      <c r="H846" s="112"/>
      <c r="I846" s="112"/>
      <c r="J846" s="113"/>
      <c r="K846" s="7"/>
      <c r="L846" s="218"/>
      <c r="M846" s="218"/>
      <c r="N846" s="7"/>
      <c r="O846" s="99"/>
    </row>
    <row r="847" spans="1:15">
      <c r="A847" s="102"/>
      <c r="B847" s="184"/>
      <c r="C847" s="24"/>
      <c r="D847" s="24"/>
      <c r="E847" s="185"/>
      <c r="F847" s="170"/>
      <c r="G847" s="147"/>
      <c r="H847" s="112"/>
      <c r="I847" s="112"/>
      <c r="J847" s="113"/>
      <c r="K847" s="280"/>
      <c r="L847" s="280"/>
      <c r="M847" s="280"/>
      <c r="N847" s="223"/>
      <c r="O847" s="99"/>
    </row>
    <row r="848" spans="1:15">
      <c r="A848" s="102"/>
      <c r="B848" s="184"/>
      <c r="C848" s="123"/>
      <c r="D848" s="126"/>
      <c r="E848" s="185"/>
      <c r="F848" s="170"/>
      <c r="G848" s="147"/>
      <c r="H848" s="112"/>
      <c r="I848" s="112"/>
      <c r="J848" s="113"/>
      <c r="K848" s="112"/>
      <c r="L848" s="112"/>
      <c r="M848" s="201"/>
      <c r="N848" s="113"/>
      <c r="O848" s="99"/>
    </row>
    <row r="849" spans="1:15">
      <c r="A849" s="102"/>
      <c r="B849" s="184"/>
      <c r="C849" s="123"/>
      <c r="D849" s="161"/>
      <c r="E849" s="185"/>
      <c r="F849" s="170"/>
      <c r="G849" s="147"/>
      <c r="H849" s="112"/>
      <c r="I849" s="112"/>
      <c r="J849" s="113"/>
      <c r="K849" s="112"/>
      <c r="L849" s="112"/>
      <c r="M849" s="201"/>
      <c r="N849" s="113"/>
      <c r="O849" s="99"/>
    </row>
    <row r="850" spans="1:15" ht="19.5">
      <c r="A850" s="116"/>
      <c r="B850" s="44"/>
      <c r="C850" s="42"/>
      <c r="D850" s="42"/>
      <c r="E850" s="10"/>
      <c r="F850" s="10"/>
      <c r="G850" s="24"/>
      <c r="H850" s="39"/>
      <c r="I850" s="39"/>
      <c r="J850" s="52"/>
      <c r="K850" s="112"/>
      <c r="L850" s="112"/>
      <c r="M850" s="201"/>
      <c r="N850" s="113"/>
      <c r="O850" s="99"/>
    </row>
    <row r="851" spans="1:15">
      <c r="A851" s="109"/>
      <c r="B851" s="216"/>
      <c r="C851" s="173"/>
      <c r="D851" s="216"/>
      <c r="E851" s="7"/>
      <c r="F851" s="131"/>
      <c r="G851" s="7"/>
      <c r="H851" s="7"/>
      <c r="I851" s="7"/>
      <c r="J851" s="7"/>
      <c r="K851" s="112"/>
      <c r="L851" s="112"/>
      <c r="M851" s="201"/>
      <c r="N851" s="113"/>
      <c r="O851" s="99"/>
    </row>
    <row r="852" spans="1:15">
      <c r="A852" s="102"/>
      <c r="B852" s="108"/>
      <c r="C852" s="72"/>
      <c r="D852" s="72"/>
      <c r="E852" s="128"/>
      <c r="F852" s="157"/>
      <c r="G852" s="72"/>
      <c r="H852" s="158"/>
      <c r="I852" s="158"/>
      <c r="J852" s="159"/>
      <c r="K852" s="112"/>
      <c r="L852" s="112"/>
      <c r="M852" s="201"/>
      <c r="N852" s="113"/>
      <c r="O852" s="99"/>
    </row>
    <row r="853" spans="1:15">
      <c r="A853" s="121"/>
      <c r="B853" s="72"/>
      <c r="C853" s="123"/>
      <c r="D853" s="161"/>
      <c r="E853" s="189"/>
      <c r="F853" s="213"/>
      <c r="G853" s="147"/>
      <c r="H853" s="112"/>
      <c r="I853" s="112"/>
      <c r="J853" s="113"/>
      <c r="K853" s="112"/>
      <c r="L853" s="112"/>
      <c r="M853" s="201"/>
      <c r="N853" s="113"/>
      <c r="O853" s="99"/>
    </row>
    <row r="854" spans="1:15">
      <c r="A854" s="121"/>
      <c r="B854" s="72"/>
      <c r="C854" s="123"/>
      <c r="D854" s="161"/>
      <c r="E854" s="110"/>
      <c r="F854" s="213"/>
      <c r="G854" s="147"/>
      <c r="H854" s="112"/>
      <c r="I854" s="112"/>
      <c r="J854" s="113"/>
      <c r="K854" s="112"/>
      <c r="L854" s="112"/>
      <c r="M854" s="201"/>
      <c r="N854" s="113"/>
      <c r="O854" s="99"/>
    </row>
    <row r="855" spans="1:15">
      <c r="A855" s="121"/>
      <c r="B855" s="72"/>
      <c r="C855" s="123"/>
      <c r="D855" s="161"/>
      <c r="E855" s="110"/>
      <c r="F855" s="213"/>
      <c r="G855" s="147"/>
      <c r="H855" s="112"/>
      <c r="I855" s="112"/>
      <c r="J855" s="113"/>
      <c r="K855" s="112"/>
      <c r="L855" s="112"/>
      <c r="M855" s="201"/>
      <c r="N855" s="113"/>
      <c r="O855" s="99"/>
    </row>
    <row r="856" spans="1:15">
      <c r="A856" s="121"/>
      <c r="B856" s="72"/>
      <c r="C856" s="123"/>
      <c r="D856" s="161"/>
      <c r="E856" s="110"/>
      <c r="F856" s="213"/>
      <c r="G856" s="147"/>
      <c r="H856" s="112"/>
      <c r="I856" s="112"/>
      <c r="J856" s="113"/>
      <c r="K856" s="228"/>
      <c r="L856" s="228"/>
      <c r="M856" s="228"/>
      <c r="N856" s="49"/>
      <c r="O856" s="99"/>
    </row>
    <row r="857" spans="1:15">
      <c r="A857" s="121"/>
      <c r="B857" s="72"/>
      <c r="C857" s="123"/>
      <c r="D857" s="161"/>
      <c r="E857" s="110"/>
      <c r="F857" s="213"/>
      <c r="G857" s="147"/>
      <c r="H857" s="112"/>
      <c r="I857" s="112"/>
      <c r="J857" s="113"/>
      <c r="K857" s="7"/>
      <c r="L857" s="218"/>
      <c r="M857" s="218"/>
      <c r="N857" s="7"/>
      <c r="O857" s="99"/>
    </row>
    <row r="858" spans="1:15">
      <c r="A858" s="121"/>
      <c r="B858" s="72"/>
      <c r="C858" s="123"/>
      <c r="D858" s="161"/>
      <c r="E858" s="110"/>
      <c r="F858" s="122"/>
      <c r="G858" s="147"/>
      <c r="H858" s="112"/>
      <c r="I858" s="112"/>
      <c r="J858" s="113"/>
      <c r="K858" s="280"/>
      <c r="L858" s="280"/>
      <c r="M858" s="280"/>
      <c r="N858" s="223"/>
      <c r="O858" s="99"/>
    </row>
    <row r="859" spans="1:15">
      <c r="A859" s="121"/>
      <c r="B859" s="72"/>
      <c r="C859" s="123"/>
      <c r="D859" s="283"/>
      <c r="E859" s="189"/>
      <c r="F859" s="213"/>
      <c r="G859" s="147"/>
      <c r="H859" s="112"/>
      <c r="I859" s="112"/>
      <c r="J859" s="113"/>
      <c r="K859" s="112"/>
      <c r="L859" s="112"/>
      <c r="M859" s="201"/>
      <c r="N859" s="113"/>
      <c r="O859" s="99"/>
    </row>
    <row r="860" spans="1:15">
      <c r="A860" s="121"/>
      <c r="B860" s="72"/>
      <c r="C860" s="123"/>
      <c r="D860" s="161"/>
      <c r="E860" s="189"/>
      <c r="F860" s="213"/>
      <c r="G860" s="147"/>
      <c r="H860" s="112"/>
      <c r="I860" s="112"/>
      <c r="J860" s="113"/>
      <c r="K860" s="39"/>
      <c r="L860" s="39"/>
      <c r="M860" s="39"/>
      <c r="N860" s="49"/>
      <c r="O860" s="99"/>
    </row>
    <row r="861" spans="1:15" ht="26.25">
      <c r="A861" s="121"/>
      <c r="B861" s="72"/>
      <c r="C861" s="123"/>
      <c r="D861" s="161"/>
      <c r="E861" s="189"/>
      <c r="F861" s="213"/>
      <c r="G861" s="147"/>
      <c r="H861" s="112"/>
      <c r="I861" s="112"/>
      <c r="J861" s="113"/>
      <c r="K861" s="234"/>
      <c r="L861" s="235"/>
      <c r="M861" s="402"/>
      <c r="N861" s="402"/>
      <c r="O861" s="99"/>
    </row>
    <row r="862" spans="1:15">
      <c r="A862" s="121"/>
      <c r="B862" s="72"/>
      <c r="C862" s="123"/>
      <c r="D862" s="161"/>
      <c r="E862" s="189"/>
      <c r="F862" s="213"/>
      <c r="G862" s="147"/>
      <c r="H862" s="112"/>
      <c r="I862" s="112"/>
      <c r="J862" s="113"/>
      <c r="K862" s="4"/>
      <c r="L862" s="4"/>
      <c r="M862" s="22"/>
      <c r="N862" s="22"/>
      <c r="O862" s="99"/>
    </row>
    <row r="863" spans="1:15" ht="27.75">
      <c r="A863" s="121"/>
      <c r="B863" s="72"/>
      <c r="C863" s="123"/>
      <c r="D863" s="161"/>
      <c r="E863" s="189"/>
      <c r="F863" s="122"/>
      <c r="G863" s="147"/>
      <c r="H863" s="112"/>
      <c r="I863" s="112"/>
      <c r="J863" s="113"/>
      <c r="K863" s="107"/>
      <c r="L863" s="107"/>
      <c r="M863" s="106"/>
      <c r="N863" s="106"/>
      <c r="O863" s="99"/>
    </row>
    <row r="864" spans="1:15">
      <c r="A864" s="121"/>
      <c r="B864" s="72"/>
      <c r="C864" s="123"/>
      <c r="D864" s="161"/>
      <c r="E864" s="189"/>
      <c r="F864" s="122"/>
      <c r="G864" s="147"/>
      <c r="H864" s="112"/>
      <c r="I864" s="112"/>
      <c r="J864" s="113"/>
      <c r="K864" s="206"/>
      <c r="L864" s="206"/>
      <c r="M864" s="222"/>
      <c r="N864" s="222"/>
      <c r="O864" s="99"/>
    </row>
    <row r="865" spans="1:15">
      <c r="A865" s="121"/>
      <c r="B865" s="72"/>
      <c r="C865" s="123"/>
      <c r="D865" s="161"/>
      <c r="E865" s="189"/>
      <c r="F865" s="122"/>
      <c r="G865" s="147"/>
      <c r="H865" s="112"/>
      <c r="I865" s="112"/>
      <c r="J865" s="113"/>
      <c r="K865" s="112"/>
      <c r="L865" s="112"/>
      <c r="M865" s="201"/>
      <c r="N865" s="113"/>
      <c r="O865" s="99"/>
    </row>
    <row r="866" spans="1:15">
      <c r="A866" s="121"/>
      <c r="B866" s="72"/>
      <c r="C866" s="123"/>
      <c r="D866" s="161"/>
      <c r="E866" s="189"/>
      <c r="F866" s="122"/>
      <c r="G866" s="147"/>
      <c r="H866" s="112"/>
      <c r="I866" s="112"/>
      <c r="J866" s="113"/>
      <c r="K866" s="112"/>
      <c r="L866" s="112"/>
      <c r="M866" s="201"/>
      <c r="N866" s="113"/>
      <c r="O866" s="99"/>
    </row>
    <row r="867" spans="1:15">
      <c r="A867" s="121"/>
      <c r="B867" s="72"/>
      <c r="C867" s="123"/>
      <c r="D867" s="161"/>
      <c r="E867" s="189"/>
      <c r="F867" s="122"/>
      <c r="G867" s="147"/>
      <c r="H867" s="112"/>
      <c r="I867" s="112"/>
      <c r="J867" s="113"/>
      <c r="K867" s="112"/>
      <c r="L867" s="112"/>
      <c r="M867" s="201"/>
      <c r="N867" s="113"/>
      <c r="O867" s="99"/>
    </row>
    <row r="868" spans="1:15">
      <c r="A868" s="121"/>
      <c r="B868" s="72"/>
      <c r="C868" s="123"/>
      <c r="D868" s="161"/>
      <c r="E868" s="189"/>
      <c r="F868" s="122"/>
      <c r="G868" s="147"/>
      <c r="H868" s="112"/>
      <c r="I868" s="112"/>
      <c r="J868" s="113"/>
      <c r="K868" s="112"/>
      <c r="L868" s="112"/>
      <c r="M868" s="201"/>
      <c r="N868" s="113"/>
      <c r="O868" s="99"/>
    </row>
    <row r="869" spans="1:15">
      <c r="A869" s="102"/>
      <c r="B869" s="72"/>
      <c r="C869" s="123"/>
      <c r="D869" s="161"/>
      <c r="E869" s="224"/>
      <c r="F869" s="213"/>
      <c r="G869" s="147"/>
      <c r="H869" s="112"/>
      <c r="I869" s="112"/>
      <c r="J869" s="113"/>
      <c r="K869" s="112"/>
      <c r="L869" s="112"/>
      <c r="M869" s="201"/>
      <c r="N869" s="113"/>
      <c r="O869" s="99"/>
    </row>
    <row r="870" spans="1:15" ht="19.5">
      <c r="A870" s="116"/>
      <c r="B870" s="44"/>
      <c r="C870" s="42"/>
      <c r="D870" s="42"/>
      <c r="E870" s="284"/>
      <c r="F870" s="227"/>
      <c r="G870" s="24"/>
      <c r="H870" s="39"/>
      <c r="I870" s="39"/>
      <c r="J870" s="52"/>
      <c r="K870" s="112"/>
      <c r="L870" s="112"/>
      <c r="M870" s="201"/>
      <c r="N870" s="113"/>
      <c r="O870" s="99"/>
    </row>
    <row r="871" spans="1:15">
      <c r="A871" s="109"/>
      <c r="B871" s="216"/>
      <c r="C871" s="173"/>
      <c r="D871" s="216"/>
      <c r="E871" s="7"/>
      <c r="F871" s="131"/>
      <c r="G871" s="7"/>
      <c r="H871" s="7"/>
      <c r="I871" s="7"/>
      <c r="J871" s="7"/>
      <c r="K871" s="112"/>
      <c r="L871" s="112"/>
      <c r="M871" s="201"/>
      <c r="N871" s="113"/>
      <c r="O871" s="99"/>
    </row>
    <row r="872" spans="1:15">
      <c r="A872" s="102"/>
      <c r="B872" s="108"/>
      <c r="C872" s="275"/>
      <c r="D872" s="72"/>
      <c r="E872" s="128"/>
      <c r="F872" s="157"/>
      <c r="G872" s="72"/>
      <c r="H872" s="280"/>
      <c r="I872" s="280"/>
      <c r="J872" s="223"/>
      <c r="K872" s="112"/>
      <c r="L872" s="112"/>
      <c r="M872" s="201"/>
      <c r="N872" s="113"/>
      <c r="O872" s="99"/>
    </row>
    <row r="873" spans="1:15">
      <c r="A873" s="102"/>
      <c r="B873" s="72"/>
      <c r="C873" s="123"/>
      <c r="D873" s="161"/>
      <c r="E873" s="285"/>
      <c r="F873" s="122"/>
      <c r="G873" s="147"/>
      <c r="H873" s="112"/>
      <c r="I873" s="112"/>
      <c r="J873" s="113"/>
      <c r="K873" s="112"/>
      <c r="L873" s="112"/>
      <c r="M873" s="201"/>
      <c r="N873" s="113"/>
      <c r="O873" s="99"/>
    </row>
    <row r="874" spans="1:15">
      <c r="A874" s="102"/>
      <c r="B874" s="72"/>
      <c r="C874" s="123"/>
      <c r="D874" s="161"/>
      <c r="E874" s="285"/>
      <c r="F874" s="122"/>
      <c r="G874" s="147"/>
      <c r="H874" s="112"/>
      <c r="I874" s="112"/>
      <c r="J874" s="113"/>
      <c r="K874" s="112"/>
      <c r="L874" s="112"/>
      <c r="M874" s="201"/>
      <c r="N874" s="113"/>
      <c r="O874" s="99"/>
    </row>
    <row r="875" spans="1:15" ht="19.5">
      <c r="A875" s="102"/>
      <c r="B875" s="72"/>
      <c r="C875" s="123"/>
      <c r="D875" s="161"/>
      <c r="E875" s="285"/>
      <c r="F875" s="122"/>
      <c r="G875" s="147"/>
      <c r="H875" s="112"/>
      <c r="I875" s="112"/>
      <c r="J875" s="113"/>
      <c r="K875" s="220"/>
      <c r="L875" s="220"/>
      <c r="M875" s="221"/>
      <c r="N875" s="221"/>
      <c r="O875" s="99"/>
    </row>
    <row r="876" spans="1:15" ht="19.5">
      <c r="A876" s="102"/>
      <c r="B876" s="72"/>
      <c r="C876" s="123"/>
      <c r="D876" s="161"/>
      <c r="E876" s="285"/>
      <c r="F876" s="122"/>
      <c r="G876" s="147"/>
      <c r="H876" s="112"/>
      <c r="I876" s="112"/>
      <c r="J876" s="113"/>
      <c r="K876" s="39"/>
      <c r="L876" s="39"/>
      <c r="M876" s="52"/>
      <c r="N876" s="52"/>
      <c r="O876" s="99"/>
    </row>
    <row r="877" spans="1:15">
      <c r="A877" s="102"/>
      <c r="B877" s="72"/>
      <c r="C877" s="123"/>
      <c r="D877" s="161"/>
      <c r="E877" s="285"/>
      <c r="F877" s="122"/>
      <c r="G877" s="147"/>
      <c r="H877" s="112"/>
      <c r="I877" s="112"/>
      <c r="J877" s="113"/>
      <c r="K877" s="158"/>
      <c r="L877" s="158"/>
      <c r="M877" s="159"/>
      <c r="N877" s="159"/>
      <c r="O877" s="99"/>
    </row>
    <row r="878" spans="1:15">
      <c r="A878" s="102"/>
      <c r="B878" s="72"/>
      <c r="C878" s="123"/>
      <c r="D878" s="161"/>
      <c r="E878" s="285"/>
      <c r="F878" s="122"/>
      <c r="G878" s="147"/>
      <c r="H878" s="112"/>
      <c r="I878" s="112"/>
      <c r="J878" s="113"/>
      <c r="K878" s="112"/>
      <c r="L878" s="112"/>
      <c r="M878" s="113"/>
      <c r="N878" s="113"/>
      <c r="O878" s="99"/>
    </row>
    <row r="879" spans="1:15">
      <c r="A879" s="102"/>
      <c r="B879" s="72"/>
      <c r="C879" s="123"/>
      <c r="D879" s="161"/>
      <c r="E879" s="285"/>
      <c r="F879" s="122"/>
      <c r="G879" s="147"/>
      <c r="H879" s="112"/>
      <c r="I879" s="112"/>
      <c r="J879" s="113"/>
      <c r="K879" s="112"/>
      <c r="L879" s="112"/>
      <c r="M879" s="201"/>
      <c r="N879" s="113"/>
      <c r="O879" s="99"/>
    </row>
    <row r="880" spans="1:15" ht="19.5">
      <c r="A880" s="102"/>
      <c r="B880" s="72"/>
      <c r="C880" s="123"/>
      <c r="D880" s="161"/>
      <c r="E880" s="285"/>
      <c r="F880" s="122"/>
      <c r="G880" s="147"/>
      <c r="H880" s="112"/>
      <c r="I880" s="112"/>
      <c r="J880" s="113"/>
      <c r="K880" s="220"/>
      <c r="L880" s="220"/>
      <c r="M880" s="221"/>
      <c r="N880" s="221"/>
      <c r="O880" s="99"/>
    </row>
    <row r="881" spans="1:15" ht="19.5">
      <c r="A881" s="109"/>
      <c r="B881" s="44"/>
      <c r="C881" s="45"/>
      <c r="D881" s="45"/>
      <c r="E881" s="10"/>
      <c r="F881" s="228"/>
      <c r="G881" s="24"/>
      <c r="H881" s="228"/>
      <c r="I881" s="228"/>
      <c r="J881" s="229"/>
      <c r="K881" s="39"/>
      <c r="L881" s="39"/>
      <c r="M881" s="52"/>
      <c r="N881" s="52"/>
      <c r="O881" s="99"/>
    </row>
    <row r="882" spans="1:15">
      <c r="A882" s="109"/>
      <c r="B882" s="216"/>
      <c r="C882" s="173"/>
      <c r="D882" s="216"/>
      <c r="E882" s="7"/>
      <c r="F882" s="131"/>
      <c r="G882" s="7"/>
      <c r="H882" s="7"/>
      <c r="I882" s="7"/>
      <c r="J882" s="7"/>
      <c r="K882" s="158"/>
      <c r="L882" s="158"/>
      <c r="M882" s="159"/>
      <c r="N882" s="159"/>
      <c r="O882" s="99"/>
    </row>
    <row r="883" spans="1:15">
      <c r="A883" s="102"/>
      <c r="B883" s="108"/>
      <c r="C883" s="275"/>
      <c r="D883" s="72"/>
      <c r="E883" s="128"/>
      <c r="F883" s="157"/>
      <c r="G883" s="72"/>
      <c r="H883" s="280"/>
      <c r="I883" s="280"/>
      <c r="J883" s="223"/>
      <c r="K883" s="112"/>
      <c r="L883" s="112"/>
      <c r="M883" s="201"/>
      <c r="N883" s="113"/>
      <c r="O883" s="99"/>
    </row>
    <row r="884" spans="1:15" ht="19.5">
      <c r="A884" s="102"/>
      <c r="B884" s="72"/>
      <c r="C884" s="123"/>
      <c r="D884" s="161"/>
      <c r="E884" s="276"/>
      <c r="F884" s="286"/>
      <c r="G884" s="147"/>
      <c r="H884" s="112"/>
      <c r="I884" s="112"/>
      <c r="J884" s="113"/>
      <c r="K884" s="220"/>
      <c r="L884" s="220"/>
      <c r="M884" s="221"/>
      <c r="N884" s="221"/>
      <c r="O884" s="99"/>
    </row>
    <row r="885" spans="1:15" ht="19.5">
      <c r="A885" s="116"/>
      <c r="B885" s="44"/>
      <c r="C885" s="42"/>
      <c r="D885" s="42"/>
      <c r="E885" s="10"/>
      <c r="F885" s="230"/>
      <c r="G885" s="126"/>
      <c r="H885" s="39"/>
      <c r="I885" s="39"/>
      <c r="J885" s="52"/>
      <c r="K885" s="39"/>
      <c r="L885" s="39"/>
      <c r="M885" s="52"/>
      <c r="N885" s="52"/>
      <c r="O885" s="99"/>
    </row>
    <row r="886" spans="1:15" ht="26.25">
      <c r="A886" s="403"/>
      <c r="B886" s="403"/>
      <c r="C886" s="403"/>
      <c r="D886" s="403"/>
      <c r="E886" s="287"/>
      <c r="F886" s="288"/>
      <c r="G886" s="287"/>
      <c r="H886" s="287"/>
      <c r="I886" s="234"/>
      <c r="J886" s="289"/>
      <c r="K886" s="158"/>
      <c r="L886" s="158"/>
      <c r="M886" s="159"/>
      <c r="N886" s="159"/>
      <c r="O886" s="99"/>
    </row>
    <row r="887" spans="1:15">
      <c r="A887" s="236"/>
      <c r="B887" s="236"/>
      <c r="C887" s="236"/>
      <c r="D887" s="236"/>
      <c r="E887" s="237"/>
      <c r="F887" s="22"/>
      <c r="G887" s="17"/>
      <c r="H887" s="4"/>
      <c r="I887" s="4"/>
      <c r="J887" s="22"/>
      <c r="K887" s="112"/>
      <c r="L887" s="112"/>
      <c r="M887" s="201"/>
      <c r="N887" s="113"/>
      <c r="O887" s="99"/>
    </row>
    <row r="888" spans="1:15" ht="27.75">
      <c r="A888" s="106"/>
      <c r="B888" s="106"/>
      <c r="C888" s="238"/>
      <c r="D888" s="238"/>
      <c r="E888" s="106"/>
      <c r="F888" s="106"/>
      <c r="G888" s="106"/>
      <c r="H888" s="107"/>
      <c r="I888" s="107"/>
      <c r="J888" s="106"/>
      <c r="K888" s="112"/>
      <c r="L888" s="112"/>
      <c r="M888" s="201"/>
      <c r="N888" s="113"/>
      <c r="O888" s="99"/>
    </row>
    <row r="889" spans="1:15">
      <c r="A889" s="290"/>
      <c r="B889" s="108"/>
      <c r="C889" s="108"/>
      <c r="D889" s="108"/>
      <c r="E889" s="128"/>
      <c r="F889" s="222"/>
      <c r="G889" s="184"/>
      <c r="H889" s="206"/>
      <c r="I889" s="206"/>
      <c r="J889" s="222"/>
      <c r="K889" s="112"/>
      <c r="L889" s="112"/>
      <c r="M889" s="201"/>
      <c r="N889" s="113"/>
      <c r="O889" s="99"/>
    </row>
    <row r="890" spans="1:15">
      <c r="A890" s="290"/>
      <c r="B890" s="24"/>
      <c r="C890" s="24"/>
      <c r="D890" s="24"/>
      <c r="E890" s="36"/>
      <c r="F890" s="291"/>
      <c r="G890" s="147"/>
      <c r="H890" s="112"/>
      <c r="I890" s="112"/>
      <c r="J890" s="113"/>
      <c r="K890" s="112"/>
      <c r="L890" s="112"/>
      <c r="M890" s="201"/>
      <c r="N890" s="113"/>
      <c r="O890" s="99"/>
    </row>
    <row r="891" spans="1:15">
      <c r="A891" s="290"/>
      <c r="B891" s="24"/>
      <c r="C891" s="24"/>
      <c r="D891" s="24"/>
      <c r="E891" s="36"/>
      <c r="F891" s="291"/>
      <c r="G891" s="147"/>
      <c r="H891" s="112"/>
      <c r="I891" s="112"/>
      <c r="J891" s="113"/>
      <c r="K891" s="112"/>
      <c r="L891" s="112"/>
      <c r="M891" s="201"/>
      <c r="N891" s="113"/>
      <c r="O891" s="99"/>
    </row>
    <row r="892" spans="1:15" ht="19.5">
      <c r="A892" s="290"/>
      <c r="B892" s="24"/>
      <c r="C892" s="24"/>
      <c r="D892" s="24"/>
      <c r="E892" s="36"/>
      <c r="F892" s="291"/>
      <c r="G892" s="147"/>
      <c r="H892" s="112"/>
      <c r="I892" s="112"/>
      <c r="J892" s="113"/>
      <c r="K892" s="220"/>
      <c r="L892" s="220"/>
      <c r="M892" s="221"/>
      <c r="N892" s="221"/>
      <c r="O892" s="99"/>
    </row>
    <row r="893" spans="1:15" ht="19.5">
      <c r="A893" s="290"/>
      <c r="B893" s="24"/>
      <c r="C893" s="24"/>
      <c r="D893" s="24"/>
      <c r="E893" s="36"/>
      <c r="F893" s="291"/>
      <c r="G893" s="147"/>
      <c r="H893" s="112"/>
      <c r="I893" s="112"/>
      <c r="J893" s="113"/>
      <c r="K893" s="39"/>
      <c r="L893" s="39"/>
      <c r="M893" s="52"/>
      <c r="N893" s="52"/>
      <c r="O893" s="99"/>
    </row>
    <row r="894" spans="1:15">
      <c r="A894" s="290"/>
      <c r="B894" s="24"/>
      <c r="C894" s="24"/>
      <c r="D894" s="24"/>
      <c r="E894" s="36"/>
      <c r="F894" s="291"/>
      <c r="G894" s="147"/>
      <c r="H894" s="112"/>
      <c r="I894" s="112"/>
      <c r="J894" s="113"/>
      <c r="K894" s="158"/>
      <c r="L894" s="158"/>
      <c r="M894" s="159"/>
      <c r="N894" s="159"/>
      <c r="O894" s="99"/>
    </row>
    <row r="895" spans="1:15">
      <c r="A895" s="290"/>
      <c r="B895" s="24"/>
      <c r="C895" s="24"/>
      <c r="D895" s="24"/>
      <c r="E895" s="36"/>
      <c r="F895" s="291"/>
      <c r="G895" s="147"/>
      <c r="H895" s="112"/>
      <c r="I895" s="112"/>
      <c r="J895" s="113"/>
      <c r="K895" s="209"/>
      <c r="L895" s="209"/>
      <c r="M895" s="209"/>
      <c r="N895" s="209"/>
      <c r="O895" s="99"/>
    </row>
    <row r="896" spans="1:15">
      <c r="A896" s="290"/>
      <c r="B896" s="24"/>
      <c r="C896" s="24"/>
      <c r="D896" s="24"/>
      <c r="E896" s="36"/>
      <c r="F896" s="291"/>
      <c r="G896" s="147"/>
      <c r="H896" s="112"/>
      <c r="I896" s="112"/>
      <c r="J896" s="113"/>
      <c r="K896" s="112"/>
      <c r="L896" s="112"/>
      <c r="M896" s="112"/>
      <c r="N896" s="113"/>
      <c r="O896" s="99"/>
    </row>
    <row r="897" spans="1:15">
      <c r="A897" s="290"/>
      <c r="B897" s="24"/>
      <c r="C897" s="24"/>
      <c r="D897" s="24"/>
      <c r="E897" s="36"/>
      <c r="F897" s="291"/>
      <c r="G897" s="147"/>
      <c r="H897" s="112"/>
      <c r="I897" s="112"/>
      <c r="J897" s="113"/>
      <c r="K897" s="112"/>
      <c r="L897" s="112"/>
      <c r="M897" s="201"/>
      <c r="N897" s="113"/>
      <c r="O897" s="99"/>
    </row>
    <row r="898" spans="1:15">
      <c r="A898" s="290"/>
      <c r="B898" s="24"/>
      <c r="C898" s="24"/>
      <c r="D898" s="24"/>
      <c r="E898" s="36"/>
      <c r="F898" s="291"/>
      <c r="G898" s="147"/>
      <c r="H898" s="112"/>
      <c r="I898" s="112"/>
      <c r="J898" s="113"/>
      <c r="K898" s="112"/>
      <c r="L898" s="112"/>
      <c r="M898" s="201"/>
      <c r="N898" s="113"/>
      <c r="O898" s="99"/>
    </row>
    <row r="899" spans="1:15">
      <c r="A899" s="290"/>
      <c r="B899" s="24"/>
      <c r="C899" s="24"/>
      <c r="D899" s="24"/>
      <c r="E899" s="36"/>
      <c r="F899" s="291"/>
      <c r="G899" s="147"/>
      <c r="H899" s="112"/>
      <c r="I899" s="112"/>
      <c r="J899" s="113"/>
      <c r="K899" s="112"/>
      <c r="L899" s="112"/>
      <c r="M899" s="201"/>
      <c r="N899" s="113"/>
      <c r="O899" s="99"/>
    </row>
    <row r="900" spans="1:15" ht="19.5">
      <c r="A900" s="290"/>
      <c r="B900" s="41"/>
      <c r="C900" s="42"/>
      <c r="D900" s="41"/>
      <c r="E900" s="23"/>
      <c r="F900" s="50"/>
      <c r="G900" s="51"/>
      <c r="H900" s="220"/>
      <c r="I900" s="220"/>
      <c r="J900" s="221"/>
      <c r="K900" s="112"/>
      <c r="L900" s="112"/>
      <c r="M900" s="201"/>
      <c r="N900" s="113"/>
      <c r="O900" s="99"/>
    </row>
    <row r="901" spans="1:15" ht="19.5">
      <c r="A901" s="290"/>
      <c r="B901" s="41"/>
      <c r="C901" s="42"/>
      <c r="D901" s="41"/>
      <c r="E901" s="23"/>
      <c r="F901" s="50"/>
      <c r="G901" s="51"/>
      <c r="H901" s="39"/>
      <c r="I901" s="39"/>
      <c r="J901" s="52"/>
      <c r="K901" s="112"/>
      <c r="L901" s="112"/>
      <c r="M901" s="201"/>
      <c r="N901" s="113"/>
      <c r="O901" s="99"/>
    </row>
    <row r="902" spans="1:15">
      <c r="A902" s="290"/>
      <c r="B902" s="108"/>
      <c r="C902" s="72"/>
      <c r="D902" s="108"/>
      <c r="E902" s="242"/>
      <c r="F902" s="292"/>
      <c r="G902" s="51"/>
      <c r="H902" s="158"/>
      <c r="I902" s="158"/>
      <c r="J902" s="159"/>
      <c r="K902" s="112"/>
      <c r="L902" s="112"/>
      <c r="M902" s="201"/>
      <c r="N902" s="113"/>
      <c r="O902" s="99"/>
    </row>
    <row r="903" spans="1:15">
      <c r="A903" s="290"/>
      <c r="B903" s="108"/>
      <c r="C903" s="123"/>
      <c r="D903" s="24"/>
      <c r="E903" s="124"/>
      <c r="F903" s="291"/>
      <c r="G903" s="125"/>
      <c r="H903" s="112"/>
      <c r="I903" s="112"/>
      <c r="J903" s="113"/>
      <c r="K903" s="112"/>
      <c r="L903" s="112"/>
      <c r="M903" s="201"/>
      <c r="N903" s="113"/>
      <c r="O903" s="99"/>
    </row>
    <row r="904" spans="1:15">
      <c r="A904" s="290"/>
      <c r="B904" s="72"/>
      <c r="C904" s="24"/>
      <c r="D904" s="24"/>
      <c r="E904" s="36"/>
      <c r="F904" s="291"/>
      <c r="G904" s="147"/>
      <c r="H904" s="112"/>
      <c r="I904" s="112"/>
      <c r="J904" s="113"/>
      <c r="K904" s="112"/>
      <c r="L904" s="112"/>
      <c r="M904" s="201"/>
      <c r="N904" s="113"/>
      <c r="O904" s="99"/>
    </row>
    <row r="905" spans="1:15" ht="19.5">
      <c r="A905" s="290"/>
      <c r="B905" s="41"/>
      <c r="C905" s="42"/>
      <c r="D905" s="41"/>
      <c r="E905" s="293"/>
      <c r="F905" s="292"/>
      <c r="G905" s="51"/>
      <c r="H905" s="220"/>
      <c r="I905" s="220"/>
      <c r="J905" s="221"/>
      <c r="K905" s="112"/>
      <c r="L905" s="112"/>
      <c r="M905" s="201"/>
      <c r="N905" s="113"/>
      <c r="O905" s="99"/>
    </row>
    <row r="906" spans="1:15" ht="19.5">
      <c r="A906" s="290"/>
      <c r="B906" s="41"/>
      <c r="C906" s="42"/>
      <c r="D906" s="41"/>
      <c r="E906" s="23"/>
      <c r="F906" s="292"/>
      <c r="G906" s="51"/>
      <c r="H906" s="39"/>
      <c r="I906" s="39"/>
      <c r="J906" s="52"/>
      <c r="K906" s="112"/>
      <c r="L906" s="112"/>
      <c r="M906" s="201"/>
      <c r="N906" s="113"/>
      <c r="O906" s="99"/>
    </row>
    <row r="907" spans="1:15">
      <c r="A907" s="290"/>
      <c r="B907" s="108"/>
      <c r="C907" s="72"/>
      <c r="D907" s="108"/>
      <c r="E907" s="128"/>
      <c r="F907" s="292"/>
      <c r="G907" s="51"/>
      <c r="H907" s="158"/>
      <c r="I907" s="158"/>
      <c r="J907" s="159"/>
      <c r="K907" s="112"/>
      <c r="L907" s="112"/>
      <c r="M907" s="201"/>
      <c r="N907" s="113"/>
      <c r="O907" s="99"/>
    </row>
    <row r="908" spans="1:15">
      <c r="A908" s="290"/>
      <c r="B908" s="24"/>
      <c r="C908" s="123"/>
      <c r="D908" s="24"/>
      <c r="E908" s="36"/>
      <c r="F908" s="291"/>
      <c r="G908" s="147"/>
      <c r="H908" s="112"/>
      <c r="I908" s="112"/>
      <c r="J908" s="113"/>
      <c r="K908" s="112"/>
      <c r="L908" s="112"/>
      <c r="M908" s="201"/>
      <c r="N908" s="113"/>
      <c r="O908" s="99"/>
    </row>
    <row r="909" spans="1:15" ht="19.5">
      <c r="A909" s="290"/>
      <c r="B909" s="41"/>
      <c r="C909" s="42"/>
      <c r="D909" s="41"/>
      <c r="E909" s="23"/>
      <c r="F909" s="50"/>
      <c r="G909" s="294"/>
      <c r="H909" s="220"/>
      <c r="I909" s="220"/>
      <c r="J909" s="221"/>
      <c r="K909" s="112"/>
      <c r="L909" s="112"/>
      <c r="M909" s="201"/>
      <c r="N909" s="113"/>
      <c r="O909" s="99"/>
    </row>
    <row r="910" spans="1:15" ht="19.5">
      <c r="A910" s="290"/>
      <c r="B910" s="41"/>
      <c r="C910" s="42"/>
      <c r="D910" s="41"/>
      <c r="E910" s="23"/>
      <c r="F910" s="50"/>
      <c r="G910" s="295"/>
      <c r="H910" s="39"/>
      <c r="I910" s="39"/>
      <c r="J910" s="52"/>
      <c r="K910" s="112"/>
      <c r="L910" s="112"/>
      <c r="M910" s="201"/>
      <c r="N910" s="113"/>
      <c r="O910" s="99"/>
    </row>
    <row r="911" spans="1:15">
      <c r="A911" s="290"/>
      <c r="B911" s="104"/>
      <c r="C911" s="184"/>
      <c r="D911" s="104"/>
      <c r="E911" s="128"/>
      <c r="F911" s="292"/>
      <c r="G911" s="296"/>
      <c r="H911" s="158"/>
      <c r="I911" s="158"/>
      <c r="J911" s="159"/>
      <c r="K911" s="143"/>
      <c r="L911" s="143"/>
      <c r="M911" s="143"/>
      <c r="N911" s="143"/>
      <c r="O911" s="99"/>
    </row>
    <row r="912" spans="1:15">
      <c r="A912" s="290"/>
      <c r="B912" s="24"/>
      <c r="C912" s="123"/>
      <c r="D912" s="24"/>
      <c r="E912" s="110"/>
      <c r="F912" s="291"/>
      <c r="G912" s="147"/>
      <c r="H912" s="112"/>
      <c r="I912" s="112"/>
      <c r="J912" s="113"/>
      <c r="K912" s="112"/>
      <c r="L912" s="112"/>
      <c r="M912" s="201"/>
      <c r="N912" s="113"/>
      <c r="O912" s="99"/>
    </row>
    <row r="913" spans="1:15">
      <c r="A913" s="290"/>
      <c r="B913" s="24"/>
      <c r="C913" s="123"/>
      <c r="D913" s="144"/>
      <c r="E913" s="110"/>
      <c r="F913" s="291"/>
      <c r="G913" s="147"/>
      <c r="H913" s="112"/>
      <c r="I913" s="112"/>
      <c r="J913" s="113"/>
      <c r="K913" s="112"/>
      <c r="L913" s="112"/>
      <c r="M913" s="201"/>
      <c r="N913" s="113"/>
      <c r="O913" s="99"/>
    </row>
    <row r="914" spans="1:15">
      <c r="A914" s="290"/>
      <c r="B914" s="24"/>
      <c r="C914" s="123"/>
      <c r="D914" s="24"/>
      <c r="E914" s="110"/>
      <c r="F914" s="291"/>
      <c r="G914" s="147"/>
      <c r="H914" s="112"/>
      <c r="I914" s="112"/>
      <c r="J914" s="113"/>
      <c r="K914" s="112"/>
      <c r="L914" s="112"/>
      <c r="M914" s="201"/>
      <c r="N914" s="113"/>
      <c r="O914" s="99"/>
    </row>
    <row r="915" spans="1:15">
      <c r="A915" s="290"/>
      <c r="B915" s="24"/>
      <c r="C915" s="123"/>
      <c r="D915" s="24"/>
      <c r="E915" s="110"/>
      <c r="F915" s="291"/>
      <c r="G915" s="147"/>
      <c r="H915" s="112"/>
      <c r="I915" s="112"/>
      <c r="J915" s="113"/>
      <c r="K915" s="112"/>
      <c r="L915" s="112"/>
      <c r="M915" s="201"/>
      <c r="N915" s="113"/>
      <c r="O915" s="99"/>
    </row>
    <row r="916" spans="1:15">
      <c r="A916" s="290"/>
      <c r="B916" s="24"/>
      <c r="C916" s="123"/>
      <c r="D916" s="24"/>
      <c r="E916" s="110"/>
      <c r="F916" s="291"/>
      <c r="G916" s="147"/>
      <c r="H916" s="112"/>
      <c r="I916" s="112"/>
      <c r="J916" s="113"/>
      <c r="K916" s="112"/>
      <c r="L916" s="112"/>
      <c r="M916" s="201"/>
      <c r="N916" s="113"/>
      <c r="O916" s="99"/>
    </row>
    <row r="917" spans="1:15" ht="19.5">
      <c r="A917" s="290"/>
      <c r="B917" s="41"/>
      <c r="C917" s="42"/>
      <c r="D917" s="41"/>
      <c r="E917" s="23"/>
      <c r="F917" s="292"/>
      <c r="G917" s="51"/>
      <c r="H917" s="220"/>
      <c r="I917" s="220"/>
      <c r="J917" s="221"/>
      <c r="K917" s="112"/>
      <c r="L917" s="112"/>
      <c r="M917" s="201"/>
      <c r="N917" s="113"/>
      <c r="O917" s="99"/>
    </row>
    <row r="918" spans="1:15" ht="19.5">
      <c r="A918" s="290"/>
      <c r="B918" s="41"/>
      <c r="C918" s="42"/>
      <c r="D918" s="41"/>
      <c r="E918" s="23"/>
      <c r="F918" s="292"/>
      <c r="G918" s="51"/>
      <c r="H918" s="39"/>
      <c r="I918" s="39"/>
      <c r="J918" s="52"/>
      <c r="K918" s="112"/>
      <c r="L918" s="112"/>
      <c r="M918" s="201"/>
      <c r="N918" s="113"/>
      <c r="O918" s="99"/>
    </row>
    <row r="919" spans="1:15">
      <c r="A919" s="290"/>
      <c r="B919" s="108"/>
      <c r="C919" s="275"/>
      <c r="D919" s="108"/>
      <c r="E919" s="70"/>
      <c r="F919" s="292"/>
      <c r="G919" s="51"/>
      <c r="H919" s="158"/>
      <c r="I919" s="158"/>
      <c r="J919" s="159"/>
      <c r="K919" s="112"/>
      <c r="L919" s="112"/>
      <c r="M919" s="201"/>
      <c r="N919" s="113"/>
      <c r="O919" s="99"/>
    </row>
    <row r="920" spans="1:15">
      <c r="A920" s="290"/>
      <c r="B920" s="104"/>
      <c r="C920" s="184"/>
      <c r="D920" s="104"/>
      <c r="E920" s="143"/>
      <c r="F920" s="297"/>
      <c r="G920" s="209"/>
      <c r="H920" s="209"/>
      <c r="I920" s="209"/>
      <c r="J920" s="209"/>
      <c r="K920" s="112"/>
      <c r="L920" s="112"/>
      <c r="M920" s="201"/>
      <c r="N920" s="113"/>
      <c r="O920" s="99"/>
    </row>
    <row r="921" spans="1:15">
      <c r="A921" s="290"/>
      <c r="B921" s="126"/>
      <c r="C921" s="72"/>
      <c r="D921" s="144"/>
      <c r="E921" s="138"/>
      <c r="F921" s="297"/>
      <c r="G921" s="147"/>
      <c r="H921" s="112"/>
      <c r="I921" s="112"/>
      <c r="J921" s="113"/>
      <c r="K921" s="143"/>
      <c r="L921" s="143"/>
      <c r="M921" s="143"/>
      <c r="N921" s="143"/>
      <c r="O921" s="99"/>
    </row>
    <row r="922" spans="1:15">
      <c r="A922" s="290"/>
      <c r="B922" s="126"/>
      <c r="C922" s="72"/>
      <c r="D922" s="133"/>
      <c r="E922" s="138"/>
      <c r="F922" s="297"/>
      <c r="G922" s="147"/>
      <c r="H922" s="112"/>
      <c r="I922" s="112"/>
      <c r="J922" s="113"/>
      <c r="K922" s="112"/>
      <c r="L922" s="112"/>
      <c r="M922" s="112"/>
      <c r="N922" s="113"/>
      <c r="O922" s="99"/>
    </row>
    <row r="923" spans="1:15">
      <c r="A923" s="290"/>
      <c r="B923" s="126"/>
      <c r="C923" s="72"/>
      <c r="D923" s="133"/>
      <c r="E923" s="138"/>
      <c r="F923" s="297"/>
      <c r="G923" s="147"/>
      <c r="H923" s="112"/>
      <c r="I923" s="112"/>
      <c r="J923" s="113"/>
      <c r="K923" s="112"/>
      <c r="L923" s="112"/>
      <c r="M923" s="201"/>
      <c r="N923" s="113"/>
      <c r="O923" s="99"/>
    </row>
    <row r="924" spans="1:15">
      <c r="A924" s="290"/>
      <c r="B924" s="126"/>
      <c r="C924" s="139"/>
      <c r="D924" s="72"/>
      <c r="E924" s="134"/>
      <c r="F924" s="297"/>
      <c r="G924" s="147"/>
      <c r="H924" s="112"/>
      <c r="I924" s="112"/>
      <c r="J924" s="113"/>
      <c r="K924" s="112"/>
      <c r="L924" s="112"/>
      <c r="M924" s="201"/>
      <c r="N924" s="113"/>
      <c r="O924" s="99"/>
    </row>
    <row r="925" spans="1:15">
      <c r="A925" s="290"/>
      <c r="B925" s="126"/>
      <c r="C925" s="72"/>
      <c r="D925" s="133"/>
      <c r="E925" s="138"/>
      <c r="F925" s="297"/>
      <c r="G925" s="147"/>
      <c r="H925" s="112"/>
      <c r="I925" s="112"/>
      <c r="J925" s="113"/>
      <c r="K925" s="112"/>
      <c r="L925" s="112"/>
      <c r="M925" s="112"/>
      <c r="N925" s="113"/>
      <c r="O925" s="99"/>
    </row>
    <row r="926" spans="1:15">
      <c r="A926" s="290"/>
      <c r="B926" s="126"/>
      <c r="C926" s="72"/>
      <c r="D926" s="144"/>
      <c r="E926" s="138"/>
      <c r="F926" s="297"/>
      <c r="G926" s="147"/>
      <c r="H926" s="112"/>
      <c r="I926" s="112"/>
      <c r="J926" s="113"/>
      <c r="K926" s="112"/>
      <c r="L926" s="112"/>
      <c r="M926" s="112"/>
      <c r="N926" s="113"/>
      <c r="O926" s="99"/>
    </row>
    <row r="927" spans="1:15">
      <c r="A927" s="290"/>
      <c r="B927" s="126"/>
      <c r="C927" s="72"/>
      <c r="D927" s="144"/>
      <c r="E927" s="138"/>
      <c r="F927" s="297"/>
      <c r="G927" s="147"/>
      <c r="H927" s="112"/>
      <c r="I927" s="112"/>
      <c r="J927" s="113"/>
      <c r="K927" s="112"/>
      <c r="L927" s="112"/>
      <c r="M927" s="201"/>
      <c r="N927" s="113"/>
      <c r="O927" s="99"/>
    </row>
    <row r="928" spans="1:15">
      <c r="A928" s="290"/>
      <c r="B928" s="126"/>
      <c r="C928" s="72"/>
      <c r="D928" s="133"/>
      <c r="E928" s="138"/>
      <c r="F928" s="297"/>
      <c r="G928" s="147"/>
      <c r="H928" s="112"/>
      <c r="I928" s="112"/>
      <c r="J928" s="113"/>
      <c r="K928" s="112"/>
      <c r="L928" s="112"/>
      <c r="M928" s="201"/>
      <c r="N928" s="113"/>
      <c r="O928" s="99"/>
    </row>
    <row r="929" spans="1:15">
      <c r="A929" s="290"/>
      <c r="B929" s="126"/>
      <c r="C929" s="72"/>
      <c r="D929" s="133"/>
      <c r="E929" s="138"/>
      <c r="F929" s="297"/>
      <c r="G929" s="147"/>
      <c r="H929" s="112"/>
      <c r="I929" s="112"/>
      <c r="J929" s="113"/>
      <c r="K929" s="112"/>
      <c r="L929" s="112"/>
      <c r="M929" s="201"/>
      <c r="N929" s="113"/>
      <c r="O929" s="99"/>
    </row>
    <row r="930" spans="1:15">
      <c r="A930" s="290"/>
      <c r="B930" s="126"/>
      <c r="C930" s="139"/>
      <c r="D930" s="72"/>
      <c r="E930" s="134"/>
      <c r="F930" s="297"/>
      <c r="G930" s="147"/>
      <c r="H930" s="112"/>
      <c r="I930" s="112"/>
      <c r="J930" s="113"/>
      <c r="K930" s="112"/>
      <c r="L930" s="112"/>
      <c r="M930" s="201"/>
      <c r="N930" s="113"/>
      <c r="O930" s="99"/>
    </row>
    <row r="931" spans="1:15">
      <c r="A931" s="290"/>
      <c r="B931" s="126"/>
      <c r="C931" s="72"/>
      <c r="D931" s="133"/>
      <c r="E931" s="138"/>
      <c r="F931" s="297"/>
      <c r="G931" s="147"/>
      <c r="H931" s="112"/>
      <c r="I931" s="112"/>
      <c r="J931" s="113"/>
      <c r="K931" s="112"/>
      <c r="L931" s="112"/>
      <c r="M931" s="201"/>
      <c r="N931" s="113"/>
      <c r="O931" s="99"/>
    </row>
    <row r="932" spans="1:15">
      <c r="A932" s="290"/>
      <c r="B932" s="126"/>
      <c r="C932" s="72"/>
      <c r="D932" s="133"/>
      <c r="E932" s="138"/>
      <c r="F932" s="297"/>
      <c r="G932" s="147"/>
      <c r="H932" s="112"/>
      <c r="I932" s="112"/>
      <c r="J932" s="113"/>
      <c r="K932" s="143"/>
      <c r="L932" s="143"/>
      <c r="M932" s="143"/>
      <c r="N932" s="143"/>
      <c r="O932" s="99"/>
    </row>
    <row r="933" spans="1:15">
      <c r="A933" s="290"/>
      <c r="B933" s="126"/>
      <c r="C933" s="72"/>
      <c r="D933" s="133"/>
      <c r="E933" s="138"/>
      <c r="F933" s="297"/>
      <c r="G933" s="147"/>
      <c r="H933" s="112"/>
      <c r="I933" s="112"/>
      <c r="J933" s="113"/>
      <c r="K933" s="112"/>
      <c r="L933" s="112"/>
      <c r="M933" s="112"/>
      <c r="N933" s="113"/>
      <c r="O933" s="99"/>
    </row>
    <row r="934" spans="1:15">
      <c r="A934" s="290"/>
      <c r="B934" s="126"/>
      <c r="C934" s="139"/>
      <c r="D934" s="72"/>
      <c r="E934" s="134"/>
      <c r="F934" s="297"/>
      <c r="G934" s="147"/>
      <c r="H934" s="112"/>
      <c r="I934" s="112"/>
      <c r="J934" s="113"/>
      <c r="K934" s="112"/>
      <c r="L934" s="112"/>
      <c r="M934" s="201"/>
      <c r="N934" s="113"/>
      <c r="O934" s="99"/>
    </row>
    <row r="935" spans="1:15">
      <c r="A935" s="290"/>
      <c r="B935" s="126"/>
      <c r="C935" s="72"/>
      <c r="D935" s="133"/>
      <c r="E935" s="138"/>
      <c r="F935" s="297"/>
      <c r="G935" s="147"/>
      <c r="H935" s="112"/>
      <c r="I935" s="112"/>
      <c r="J935" s="113"/>
      <c r="K935" s="112"/>
      <c r="L935" s="112"/>
      <c r="M935" s="201"/>
      <c r="N935" s="113"/>
      <c r="O935" s="99"/>
    </row>
    <row r="936" spans="1:15">
      <c r="A936" s="290"/>
      <c r="B936" s="143"/>
      <c r="C936" s="143"/>
      <c r="D936" s="143"/>
      <c r="E936" s="143"/>
      <c r="F936" s="297"/>
      <c r="G936" s="143"/>
      <c r="H936" s="143"/>
      <c r="I936" s="143"/>
      <c r="J936" s="143"/>
      <c r="K936" s="112"/>
      <c r="L936" s="112"/>
      <c r="M936" s="201"/>
      <c r="N936" s="113"/>
      <c r="O936" s="99"/>
    </row>
    <row r="937" spans="1:15">
      <c r="A937" s="290"/>
      <c r="B937" s="138"/>
      <c r="C937" s="72"/>
      <c r="D937" s="133"/>
      <c r="E937" s="138"/>
      <c r="F937" s="297"/>
      <c r="G937" s="147"/>
      <c r="H937" s="112"/>
      <c r="I937" s="112"/>
      <c r="J937" s="113"/>
      <c r="K937" s="112"/>
      <c r="L937" s="112"/>
      <c r="M937" s="201"/>
      <c r="N937" s="113"/>
      <c r="O937" s="99"/>
    </row>
    <row r="938" spans="1:15">
      <c r="A938" s="290"/>
      <c r="B938" s="138"/>
      <c r="C938" s="139"/>
      <c r="D938" s="72"/>
      <c r="E938" s="134"/>
      <c r="F938" s="297"/>
      <c r="G938" s="147"/>
      <c r="H938" s="112"/>
      <c r="I938" s="112"/>
      <c r="J938" s="113"/>
      <c r="K938" s="112"/>
      <c r="L938" s="112"/>
      <c r="M938" s="201"/>
      <c r="N938" s="113"/>
      <c r="O938" s="99"/>
    </row>
    <row r="939" spans="1:15">
      <c r="A939" s="290"/>
      <c r="B939" s="138"/>
      <c r="C939" s="72"/>
      <c r="D939" s="133"/>
      <c r="E939" s="138"/>
      <c r="F939" s="297"/>
      <c r="G939" s="147"/>
      <c r="H939" s="112"/>
      <c r="I939" s="112"/>
      <c r="J939" s="113"/>
      <c r="K939" s="112"/>
      <c r="L939" s="112"/>
      <c r="M939" s="201"/>
      <c r="N939" s="113"/>
      <c r="O939" s="99"/>
    </row>
    <row r="940" spans="1:15">
      <c r="A940" s="290"/>
      <c r="B940" s="138"/>
      <c r="C940" s="72"/>
      <c r="D940" s="174"/>
      <c r="E940" s="138"/>
      <c r="F940" s="297"/>
      <c r="G940" s="147"/>
      <c r="H940" s="112"/>
      <c r="I940" s="112"/>
      <c r="J940" s="113"/>
      <c r="K940" s="112"/>
      <c r="L940" s="112"/>
      <c r="M940" s="201"/>
      <c r="N940" s="113"/>
      <c r="O940" s="99"/>
    </row>
    <row r="941" spans="1:15">
      <c r="A941" s="290"/>
      <c r="B941" s="138"/>
      <c r="C941" s="72"/>
      <c r="D941" s="133"/>
      <c r="E941" s="138"/>
      <c r="F941" s="297"/>
      <c r="G941" s="147"/>
      <c r="H941" s="112"/>
      <c r="I941" s="112"/>
      <c r="J941" s="113"/>
      <c r="K941" s="112"/>
      <c r="L941" s="112"/>
      <c r="M941" s="201"/>
      <c r="N941" s="113"/>
      <c r="O941" s="99"/>
    </row>
    <row r="942" spans="1:15">
      <c r="A942" s="290"/>
      <c r="B942" s="138"/>
      <c r="C942" s="105"/>
      <c r="D942" s="105"/>
      <c r="E942" s="138"/>
      <c r="F942" s="297"/>
      <c r="G942" s="147"/>
      <c r="H942" s="112"/>
      <c r="I942" s="112"/>
      <c r="J942" s="113"/>
      <c r="K942" s="112"/>
      <c r="L942" s="112"/>
      <c r="M942" s="201"/>
      <c r="N942" s="113"/>
      <c r="O942" s="99"/>
    </row>
    <row r="943" spans="1:15">
      <c r="A943" s="290"/>
      <c r="B943" s="138"/>
      <c r="C943" s="105"/>
      <c r="D943" s="105"/>
      <c r="E943" s="138"/>
      <c r="F943" s="297"/>
      <c r="G943" s="147"/>
      <c r="H943" s="112"/>
      <c r="I943" s="112"/>
      <c r="J943" s="113"/>
      <c r="K943" s="112"/>
      <c r="L943" s="112"/>
      <c r="M943" s="201"/>
      <c r="N943" s="113"/>
      <c r="O943" s="99"/>
    </row>
    <row r="944" spans="1:15">
      <c r="A944" s="290"/>
      <c r="B944" s="138"/>
      <c r="C944" s="105"/>
      <c r="D944" s="105"/>
      <c r="E944" s="138"/>
      <c r="F944" s="297"/>
      <c r="G944" s="147"/>
      <c r="H944" s="112"/>
      <c r="I944" s="112"/>
      <c r="J944" s="113"/>
      <c r="K944" s="112"/>
      <c r="L944" s="112"/>
      <c r="M944" s="201"/>
      <c r="N944" s="113"/>
      <c r="O944" s="99"/>
    </row>
    <row r="945" spans="1:15">
      <c r="A945" s="290"/>
      <c r="B945" s="138"/>
      <c r="C945" s="72"/>
      <c r="D945" s="133"/>
      <c r="E945" s="138"/>
      <c r="F945" s="297"/>
      <c r="G945" s="147"/>
      <c r="H945" s="112"/>
      <c r="I945" s="112"/>
      <c r="J945" s="113"/>
      <c r="K945" s="112"/>
      <c r="L945" s="112"/>
      <c r="M945" s="201"/>
      <c r="N945" s="113"/>
      <c r="O945" s="99"/>
    </row>
    <row r="946" spans="1:15">
      <c r="A946" s="290"/>
      <c r="B946" s="143"/>
      <c r="C946" s="143"/>
      <c r="D946" s="143"/>
      <c r="E946" s="143"/>
      <c r="F946" s="297"/>
      <c r="G946" s="143"/>
      <c r="H946" s="298"/>
      <c r="I946" s="143"/>
      <c r="J946" s="143"/>
      <c r="K946" s="112"/>
      <c r="L946" s="112"/>
      <c r="M946" s="201"/>
      <c r="N946" s="113"/>
      <c r="O946" s="99"/>
    </row>
    <row r="947" spans="1:15">
      <c r="A947" s="290"/>
      <c r="B947" s="138"/>
      <c r="C947" s="72"/>
      <c r="D947" s="144"/>
      <c r="E947" s="138"/>
      <c r="F947" s="297"/>
      <c r="G947" s="147"/>
      <c r="H947" s="112"/>
      <c r="I947" s="112"/>
      <c r="J947" s="113"/>
      <c r="K947" s="112"/>
      <c r="L947" s="112"/>
      <c r="M947" s="201"/>
      <c r="N947" s="113"/>
      <c r="O947" s="99"/>
    </row>
    <row r="948" spans="1:15">
      <c r="A948" s="290"/>
      <c r="B948" s="138"/>
      <c r="C948" s="105"/>
      <c r="D948" s="105"/>
      <c r="E948" s="138"/>
      <c r="F948" s="297"/>
      <c r="G948" s="147"/>
      <c r="H948" s="112"/>
      <c r="I948" s="112"/>
      <c r="J948" s="113"/>
      <c r="K948" s="143"/>
      <c r="L948" s="143"/>
      <c r="M948" s="143"/>
      <c r="N948" s="143"/>
      <c r="O948" s="99"/>
    </row>
    <row r="949" spans="1:15">
      <c r="A949" s="290"/>
      <c r="B949" s="138"/>
      <c r="C949" s="72"/>
      <c r="D949" s="144"/>
      <c r="E949" s="138"/>
      <c r="F949" s="297"/>
      <c r="G949" s="147"/>
      <c r="H949" s="112"/>
      <c r="I949" s="112"/>
      <c r="J949" s="113"/>
      <c r="K949" s="112"/>
      <c r="L949" s="112"/>
      <c r="M949" s="201"/>
      <c r="N949" s="113"/>
      <c r="O949" s="99"/>
    </row>
    <row r="950" spans="1:15">
      <c r="A950" s="290"/>
      <c r="B950" s="138"/>
      <c r="C950" s="105"/>
      <c r="D950" s="105"/>
      <c r="E950" s="138"/>
      <c r="F950" s="297"/>
      <c r="G950" s="147"/>
      <c r="H950" s="112"/>
      <c r="I950" s="112"/>
      <c r="J950" s="113"/>
      <c r="K950" s="112"/>
      <c r="L950" s="112"/>
      <c r="M950" s="201"/>
      <c r="N950" s="113"/>
      <c r="O950" s="99"/>
    </row>
    <row r="951" spans="1:15">
      <c r="A951" s="290"/>
      <c r="B951" s="138"/>
      <c r="C951" s="105"/>
      <c r="D951" s="105"/>
      <c r="E951" s="138"/>
      <c r="F951" s="297"/>
      <c r="G951" s="147"/>
      <c r="H951" s="112"/>
      <c r="I951" s="112"/>
      <c r="J951" s="113"/>
      <c r="K951" s="143"/>
      <c r="L951" s="143"/>
      <c r="M951" s="143"/>
      <c r="N951" s="143"/>
      <c r="O951" s="99"/>
    </row>
    <row r="952" spans="1:15">
      <c r="A952" s="290"/>
      <c r="B952" s="138"/>
      <c r="C952" s="24"/>
      <c r="D952" s="105"/>
      <c r="E952" s="138"/>
      <c r="F952" s="297"/>
      <c r="G952" s="147"/>
      <c r="H952" s="112"/>
      <c r="I952" s="112"/>
      <c r="J952" s="113"/>
      <c r="K952" s="112"/>
      <c r="L952" s="112"/>
      <c r="M952" s="201"/>
      <c r="N952" s="113"/>
      <c r="O952" s="99"/>
    </row>
    <row r="953" spans="1:15">
      <c r="A953" s="290"/>
      <c r="B953" s="138"/>
      <c r="C953" s="105"/>
      <c r="D953" s="105"/>
      <c r="E953" s="138"/>
      <c r="F953" s="297"/>
      <c r="G953" s="147"/>
      <c r="H953" s="112"/>
      <c r="I953" s="112"/>
      <c r="J953" s="113"/>
      <c r="K953" s="112"/>
      <c r="L953" s="112"/>
      <c r="M953" s="201"/>
      <c r="N953" s="113"/>
      <c r="O953" s="99"/>
    </row>
    <row r="954" spans="1:15">
      <c r="A954" s="290"/>
      <c r="B954" s="138"/>
      <c r="C954" s="105"/>
      <c r="D954" s="105"/>
      <c r="E954" s="138"/>
      <c r="F954" s="297"/>
      <c r="G954" s="147"/>
      <c r="H954" s="112"/>
      <c r="I954" s="112"/>
      <c r="J954" s="113"/>
      <c r="K954" s="143"/>
      <c r="L954" s="143"/>
      <c r="M954" s="143"/>
      <c r="N954" s="143"/>
      <c r="O954" s="99"/>
    </row>
    <row r="955" spans="1:15">
      <c r="A955" s="290"/>
      <c r="B955" s="138"/>
      <c r="C955" s="72"/>
      <c r="D955" s="133"/>
      <c r="E955" s="138"/>
      <c r="F955" s="297"/>
      <c r="G955" s="147"/>
      <c r="H955" s="112"/>
      <c r="I955" s="112"/>
      <c r="J955" s="113"/>
      <c r="K955" s="112"/>
      <c r="L955" s="112"/>
      <c r="M955" s="201"/>
      <c r="N955" s="113"/>
      <c r="O955" s="99"/>
    </row>
    <row r="956" spans="1:15">
      <c r="A956" s="290"/>
      <c r="B956" s="138"/>
      <c r="C956" s="105"/>
      <c r="D956" s="105"/>
      <c r="E956" s="138"/>
      <c r="F956" s="297"/>
      <c r="G956" s="147"/>
      <c r="H956" s="112"/>
      <c r="I956" s="112"/>
      <c r="J956" s="113"/>
      <c r="K956" s="112"/>
      <c r="L956" s="112"/>
      <c r="M956" s="112"/>
      <c r="N956" s="113"/>
      <c r="O956" s="99"/>
    </row>
    <row r="957" spans="1:15" ht="19.5">
      <c r="A957" s="290"/>
      <c r="B957" s="143"/>
      <c r="C957" s="143"/>
      <c r="D957" s="143"/>
      <c r="E957" s="143"/>
      <c r="F957" s="297"/>
      <c r="G957" s="143"/>
      <c r="H957" s="298"/>
      <c r="I957" s="143"/>
      <c r="J957" s="143"/>
      <c r="K957" s="220"/>
      <c r="L957" s="220"/>
      <c r="M957" s="221"/>
      <c r="N957" s="221"/>
      <c r="O957" s="99"/>
    </row>
    <row r="958" spans="1:15" ht="19.5">
      <c r="A958" s="290"/>
      <c r="B958" s="138"/>
      <c r="C958" s="105"/>
      <c r="D958" s="105"/>
      <c r="E958" s="138"/>
      <c r="F958" s="297"/>
      <c r="G958" s="147"/>
      <c r="H958" s="112"/>
      <c r="I958" s="112"/>
      <c r="J958" s="113"/>
      <c r="K958" s="39"/>
      <c r="L958" s="39"/>
      <c r="M958" s="52"/>
      <c r="N958" s="52"/>
      <c r="O958" s="99"/>
    </row>
    <row r="959" spans="1:15">
      <c r="A959" s="290"/>
      <c r="B959" s="138"/>
      <c r="C959" s="105"/>
      <c r="D959" s="105"/>
      <c r="E959" s="138"/>
      <c r="F959" s="297"/>
      <c r="G959" s="147"/>
      <c r="H959" s="112"/>
      <c r="I959" s="112"/>
      <c r="J959" s="113"/>
      <c r="K959" s="158"/>
      <c r="L959" s="158"/>
      <c r="M959" s="159"/>
      <c r="N959" s="159"/>
      <c r="O959" s="99"/>
    </row>
    <row r="960" spans="1:15">
      <c r="A960" s="290"/>
      <c r="B960" s="138"/>
      <c r="C960" s="72"/>
      <c r="D960" s="133"/>
      <c r="E960" s="138"/>
      <c r="F960" s="297"/>
      <c r="G960" s="147"/>
      <c r="H960" s="112"/>
      <c r="I960" s="112"/>
      <c r="J960" s="113"/>
      <c r="K960" s="301"/>
      <c r="L960" s="301"/>
      <c r="M960" s="301"/>
      <c r="N960" s="301"/>
      <c r="O960" s="99"/>
    </row>
    <row r="961" spans="1:15">
      <c r="A961" s="290"/>
      <c r="B961" s="138"/>
      <c r="C961" s="139"/>
      <c r="D961" s="72"/>
      <c r="E961" s="138"/>
      <c r="F961" s="297"/>
      <c r="G961" s="147"/>
      <c r="H961" s="112"/>
      <c r="I961" s="112"/>
      <c r="J961" s="113"/>
      <c r="K961" s="165"/>
      <c r="L961" s="165"/>
      <c r="M961" s="166"/>
      <c r="N961" s="166"/>
      <c r="O961" s="99"/>
    </row>
    <row r="962" spans="1:15">
      <c r="A962" s="290"/>
      <c r="B962" s="138"/>
      <c r="C962" s="72"/>
      <c r="D962" s="133"/>
      <c r="E962" s="138"/>
      <c r="F962" s="297"/>
      <c r="G962" s="147"/>
      <c r="H962" s="112"/>
      <c r="I962" s="112"/>
      <c r="J962" s="113"/>
      <c r="K962" s="112"/>
      <c r="L962" s="112"/>
      <c r="M962" s="201"/>
      <c r="N962" s="113"/>
      <c r="O962" s="99"/>
    </row>
    <row r="963" spans="1:15">
      <c r="A963" s="290"/>
      <c r="B963" s="138"/>
      <c r="C963" s="105"/>
      <c r="D963" s="105"/>
      <c r="E963" s="138"/>
      <c r="F963" s="297"/>
      <c r="G963" s="147"/>
      <c r="H963" s="112"/>
      <c r="I963" s="112"/>
      <c r="J963" s="113"/>
      <c r="K963" s="165"/>
      <c r="L963" s="165"/>
      <c r="M963" s="166"/>
      <c r="N963" s="166"/>
      <c r="O963" s="99"/>
    </row>
    <row r="964" spans="1:15">
      <c r="A964" s="290"/>
      <c r="B964" s="138"/>
      <c r="C964" s="72"/>
      <c r="D964" s="144"/>
      <c r="E964" s="138"/>
      <c r="F964" s="297"/>
      <c r="G964" s="147"/>
      <c r="H964" s="112"/>
      <c r="I964" s="112"/>
      <c r="J964" s="113"/>
      <c r="K964" s="112"/>
      <c r="L964" s="112"/>
      <c r="M964" s="201"/>
      <c r="N964" s="113"/>
      <c r="O964" s="99"/>
    </row>
    <row r="965" spans="1:15">
      <c r="A965" s="290"/>
      <c r="B965" s="138"/>
      <c r="C965" s="105"/>
      <c r="D965" s="105"/>
      <c r="E965" s="138"/>
      <c r="F965" s="297"/>
      <c r="G965" s="147"/>
      <c r="H965" s="112"/>
      <c r="I965" s="112"/>
      <c r="J965" s="113"/>
      <c r="K965" s="112"/>
      <c r="L965" s="112"/>
      <c r="M965" s="201"/>
      <c r="N965" s="113"/>
      <c r="O965" s="99"/>
    </row>
    <row r="966" spans="1:15">
      <c r="A966" s="290"/>
      <c r="B966" s="138"/>
      <c r="C966" s="72"/>
      <c r="D966" s="133"/>
      <c r="E966" s="138"/>
      <c r="F966" s="297"/>
      <c r="G966" s="147"/>
      <c r="H966" s="112"/>
      <c r="I966" s="112"/>
      <c r="J966" s="113"/>
      <c r="K966" s="112"/>
      <c r="L966" s="112"/>
      <c r="M966" s="201"/>
      <c r="N966" s="113"/>
      <c r="O966" s="99"/>
    </row>
    <row r="967" spans="1:15">
      <c r="A967" s="290"/>
      <c r="B967" s="138"/>
      <c r="C967" s="139"/>
      <c r="D967" s="72"/>
      <c r="E967" s="138"/>
      <c r="F967" s="297"/>
      <c r="G967" s="147"/>
      <c r="H967" s="112"/>
      <c r="I967" s="112"/>
      <c r="J967" s="113"/>
      <c r="K967" s="112"/>
      <c r="L967" s="112"/>
      <c r="M967" s="201"/>
      <c r="N967" s="113"/>
      <c r="O967" s="99"/>
    </row>
    <row r="968" spans="1:15">
      <c r="A968" s="290"/>
      <c r="B968" s="138"/>
      <c r="C968" s="72"/>
      <c r="D968" s="133"/>
      <c r="E968" s="138"/>
      <c r="F968" s="297"/>
      <c r="G968" s="147"/>
      <c r="H968" s="112"/>
      <c r="I968" s="112"/>
      <c r="J968" s="113"/>
      <c r="K968" s="112"/>
      <c r="L968" s="112"/>
      <c r="M968" s="201"/>
      <c r="N968" s="113"/>
      <c r="O968" s="99"/>
    </row>
    <row r="969" spans="1:15">
      <c r="A969" s="290"/>
      <c r="B969" s="138"/>
      <c r="C969" s="105"/>
      <c r="D969" s="105"/>
      <c r="E969" s="138"/>
      <c r="F969" s="297"/>
      <c r="G969" s="147"/>
      <c r="H969" s="112"/>
      <c r="I969" s="112"/>
      <c r="J969" s="113"/>
      <c r="K969" s="165"/>
      <c r="L969" s="165"/>
      <c r="M969" s="166"/>
      <c r="N969" s="166"/>
      <c r="O969" s="99"/>
    </row>
    <row r="970" spans="1:15">
      <c r="A970" s="290"/>
      <c r="B970" s="138"/>
      <c r="C970" s="72"/>
      <c r="D970" s="133"/>
      <c r="E970" s="138"/>
      <c r="F970" s="297"/>
      <c r="G970" s="147"/>
      <c r="H970" s="112"/>
      <c r="I970" s="112"/>
      <c r="J970" s="113"/>
      <c r="K970" s="112"/>
      <c r="L970" s="112"/>
      <c r="M970" s="201"/>
      <c r="N970" s="113"/>
      <c r="O970" s="99"/>
    </row>
    <row r="971" spans="1:15">
      <c r="A971" s="290"/>
      <c r="B971" s="138"/>
      <c r="C971" s="139"/>
      <c r="D971" s="72"/>
      <c r="E971" s="138"/>
      <c r="F971" s="297"/>
      <c r="G971" s="147"/>
      <c r="H971" s="112"/>
      <c r="I971" s="112"/>
      <c r="J971" s="113"/>
      <c r="K971" s="112"/>
      <c r="L971" s="112"/>
      <c r="M971" s="201"/>
      <c r="N971" s="113"/>
      <c r="O971" s="99"/>
    </row>
    <row r="972" spans="1:15">
      <c r="A972" s="290"/>
      <c r="B972" s="138"/>
      <c r="C972" s="72"/>
      <c r="D972" s="133"/>
      <c r="E972" s="185"/>
      <c r="F972" s="297"/>
      <c r="G972" s="147"/>
      <c r="H972" s="112"/>
      <c r="I972" s="112"/>
      <c r="J972" s="113"/>
      <c r="K972" s="112"/>
      <c r="L972" s="112"/>
      <c r="M972" s="201"/>
      <c r="N972" s="113"/>
      <c r="O972" s="99"/>
    </row>
    <row r="973" spans="1:15">
      <c r="A973" s="290"/>
      <c r="B973" s="143"/>
      <c r="C973" s="104"/>
      <c r="D973" s="104"/>
      <c r="E973" s="143"/>
      <c r="F973" s="297"/>
      <c r="G973" s="143"/>
      <c r="H973" s="298"/>
      <c r="I973" s="143"/>
      <c r="J973" s="143"/>
      <c r="K973" s="112"/>
      <c r="L973" s="112"/>
      <c r="M973" s="112"/>
      <c r="N973" s="113"/>
      <c r="O973" s="99"/>
    </row>
    <row r="974" spans="1:15">
      <c r="A974" s="290"/>
      <c r="B974" s="138"/>
      <c r="C974" s="105"/>
      <c r="D974" s="105"/>
      <c r="E974" s="138"/>
      <c r="F974" s="299"/>
      <c r="G974" s="147"/>
      <c r="H974" s="112"/>
      <c r="I974" s="112"/>
      <c r="J974" s="113"/>
      <c r="K974" s="112"/>
      <c r="L974" s="112"/>
      <c r="M974" s="112"/>
      <c r="N974" s="113"/>
      <c r="O974" s="99"/>
    </row>
    <row r="975" spans="1:15">
      <c r="A975" s="290"/>
      <c r="B975" s="138"/>
      <c r="C975" s="24"/>
      <c r="D975" s="105"/>
      <c r="E975" s="138"/>
      <c r="F975" s="299"/>
      <c r="G975" s="147"/>
      <c r="H975" s="112"/>
      <c r="I975" s="112"/>
      <c r="J975" s="113"/>
      <c r="K975" s="112"/>
      <c r="L975" s="112"/>
      <c r="M975" s="201"/>
      <c r="N975" s="113"/>
      <c r="O975" s="99"/>
    </row>
    <row r="976" spans="1:15">
      <c r="A976" s="290"/>
      <c r="B976" s="143"/>
      <c r="C976" s="104"/>
      <c r="D976" s="104"/>
      <c r="E976" s="143"/>
      <c r="F976" s="297"/>
      <c r="G976" s="143"/>
      <c r="H976" s="298"/>
      <c r="I976" s="143"/>
      <c r="J976" s="143"/>
      <c r="K976" s="112"/>
      <c r="L976" s="112"/>
      <c r="M976" s="201"/>
      <c r="N976" s="113"/>
      <c r="O976" s="99"/>
    </row>
    <row r="977" spans="1:15">
      <c r="A977" s="290"/>
      <c r="B977" s="138"/>
      <c r="C977" s="105"/>
      <c r="D977" s="105"/>
      <c r="E977" s="138"/>
      <c r="F977" s="299"/>
      <c r="G977" s="147"/>
      <c r="H977" s="112"/>
      <c r="I977" s="112"/>
      <c r="J977" s="113"/>
      <c r="K977" s="112"/>
      <c r="L977" s="112"/>
      <c r="M977" s="201"/>
      <c r="N977" s="113"/>
      <c r="O977" s="99"/>
    </row>
    <row r="978" spans="1:15">
      <c r="A978" s="290"/>
      <c r="B978" s="138"/>
      <c r="C978" s="24"/>
      <c r="D978" s="105"/>
      <c r="E978" s="138"/>
      <c r="F978" s="299"/>
      <c r="G978" s="147"/>
      <c r="H978" s="112"/>
      <c r="I978" s="112"/>
      <c r="J978" s="113"/>
      <c r="K978" s="112"/>
      <c r="L978" s="112"/>
      <c r="M978" s="201"/>
      <c r="N978" s="113"/>
      <c r="O978" s="99"/>
    </row>
    <row r="979" spans="1:15">
      <c r="A979" s="290"/>
      <c r="B979" s="143"/>
      <c r="C979" s="104"/>
      <c r="D979" s="104"/>
      <c r="E979" s="143"/>
      <c r="F979" s="297"/>
      <c r="G979" s="143"/>
      <c r="H979" s="298"/>
      <c r="I979" s="143"/>
      <c r="J979" s="143"/>
      <c r="K979" s="112"/>
      <c r="L979" s="112"/>
      <c r="M979" s="201"/>
      <c r="N979" s="113"/>
      <c r="O979" s="99"/>
    </row>
    <row r="980" spans="1:15">
      <c r="A980" s="290"/>
      <c r="B980" s="138"/>
      <c r="C980" s="72"/>
      <c r="D980" s="133"/>
      <c r="E980" s="138"/>
      <c r="F980" s="297"/>
      <c r="G980" s="147"/>
      <c r="H980" s="112"/>
      <c r="I980" s="112"/>
      <c r="J980" s="113"/>
      <c r="K980" s="112"/>
      <c r="L980" s="112"/>
      <c r="M980" s="201"/>
      <c r="N980" s="113"/>
      <c r="O980" s="99"/>
    </row>
    <row r="981" spans="1:15">
      <c r="A981" s="290"/>
      <c r="B981" s="138"/>
      <c r="C981" s="72"/>
      <c r="D981" s="133"/>
      <c r="E981" s="134"/>
      <c r="F981" s="297"/>
      <c r="G981" s="147"/>
      <c r="H981" s="112"/>
      <c r="I981" s="112"/>
      <c r="J981" s="113"/>
      <c r="K981" s="112"/>
      <c r="L981" s="112"/>
      <c r="M981" s="201"/>
      <c r="N981" s="113"/>
      <c r="O981" s="99"/>
    </row>
    <row r="982" spans="1:15" ht="19.5">
      <c r="A982" s="290"/>
      <c r="B982" s="41"/>
      <c r="C982" s="42"/>
      <c r="D982" s="41"/>
      <c r="E982" s="23"/>
      <c r="F982" s="292"/>
      <c r="G982" s="51"/>
      <c r="H982" s="220"/>
      <c r="I982" s="220"/>
      <c r="J982" s="221"/>
      <c r="K982" s="112"/>
      <c r="L982" s="112"/>
      <c r="M982" s="201"/>
      <c r="N982" s="113"/>
      <c r="O982" s="99"/>
    </row>
    <row r="983" spans="1:15" ht="19.5">
      <c r="A983" s="290"/>
      <c r="B983" s="41"/>
      <c r="C983" s="41"/>
      <c r="D983" s="41"/>
      <c r="E983" s="41"/>
      <c r="F983" s="50"/>
      <c r="G983" s="51"/>
      <c r="H983" s="39"/>
      <c r="I983" s="39"/>
      <c r="J983" s="52"/>
      <c r="K983" s="112"/>
      <c r="L983" s="112"/>
      <c r="M983" s="201"/>
      <c r="N983" s="113"/>
      <c r="O983" s="99"/>
    </row>
    <row r="984" spans="1:15">
      <c r="A984" s="290"/>
      <c r="B984" s="108"/>
      <c r="C984" s="275"/>
      <c r="D984" s="108"/>
      <c r="E984" s="70"/>
      <c r="F984" s="292"/>
      <c r="G984" s="51"/>
      <c r="H984" s="158"/>
      <c r="I984" s="158"/>
      <c r="J984" s="159"/>
      <c r="K984" s="112"/>
      <c r="L984" s="112"/>
      <c r="M984" s="201"/>
      <c r="N984" s="113"/>
      <c r="O984" s="99"/>
    </row>
    <row r="985" spans="1:15">
      <c r="A985" s="290"/>
      <c r="B985" s="104"/>
      <c r="C985" s="300"/>
      <c r="D985" s="143"/>
      <c r="E985" s="143"/>
      <c r="F985" s="297"/>
      <c r="G985" s="301"/>
      <c r="H985" s="301"/>
      <c r="I985" s="301"/>
      <c r="J985" s="301"/>
      <c r="K985" s="112"/>
      <c r="L985" s="112"/>
      <c r="M985" s="201"/>
      <c r="N985" s="113"/>
      <c r="O985" s="99"/>
    </row>
    <row r="986" spans="1:15" ht="19.5">
      <c r="A986" s="290"/>
      <c r="B986" s="173"/>
      <c r="C986" s="123"/>
      <c r="D986" s="161"/>
      <c r="E986" s="164"/>
      <c r="F986" s="302"/>
      <c r="G986" s="303"/>
      <c r="H986" s="165"/>
      <c r="I986" s="165"/>
      <c r="J986" s="166"/>
      <c r="K986" s="112"/>
      <c r="L986" s="112"/>
      <c r="M986" s="201"/>
      <c r="N986" s="113"/>
      <c r="O986" s="99"/>
    </row>
    <row r="987" spans="1:15">
      <c r="A987" s="290"/>
      <c r="B987" s="24"/>
      <c r="C987" s="24"/>
      <c r="D987" s="161"/>
      <c r="E987" s="260"/>
      <c r="F987" s="304"/>
      <c r="G987" s="147"/>
      <c r="H987" s="112"/>
      <c r="I987" s="112"/>
      <c r="J987" s="113"/>
      <c r="K987" s="112"/>
      <c r="L987" s="112"/>
      <c r="M987" s="201"/>
      <c r="N987" s="113"/>
      <c r="O987" s="99"/>
    </row>
    <row r="988" spans="1:15">
      <c r="A988" s="290"/>
      <c r="B988" s="173"/>
      <c r="C988" s="123"/>
      <c r="D988" s="161"/>
      <c r="E988" s="263"/>
      <c r="F988" s="302"/>
      <c r="G988" s="305"/>
      <c r="H988" s="298"/>
      <c r="I988" s="165"/>
      <c r="J988" s="166"/>
      <c r="K988" s="112"/>
      <c r="L988" s="112"/>
      <c r="M988" s="201"/>
      <c r="N988" s="113"/>
      <c r="O988" s="99"/>
    </row>
    <row r="989" spans="1:15">
      <c r="A989" s="290"/>
      <c r="B989" s="24"/>
      <c r="C989" s="161"/>
      <c r="D989" s="161"/>
      <c r="E989" s="260"/>
      <c r="F989" s="304"/>
      <c r="G989" s="147"/>
      <c r="H989" s="112"/>
      <c r="I989" s="112"/>
      <c r="J989" s="113"/>
      <c r="K989" s="112"/>
      <c r="L989" s="112"/>
      <c r="M989" s="201"/>
      <c r="N989" s="113"/>
      <c r="O989" s="99"/>
    </row>
    <row r="990" spans="1:15">
      <c r="A990" s="290"/>
      <c r="B990" s="24"/>
      <c r="C990" s="161"/>
      <c r="D990" s="161"/>
      <c r="E990" s="260"/>
      <c r="F990" s="304"/>
      <c r="G990" s="147"/>
      <c r="H990" s="112"/>
      <c r="I990" s="112"/>
      <c r="J990" s="113"/>
      <c r="K990" s="172"/>
      <c r="L990" s="172"/>
      <c r="M990" s="172"/>
      <c r="N990" s="166"/>
      <c r="O990" s="99"/>
    </row>
    <row r="991" spans="1:15">
      <c r="A991" s="290"/>
      <c r="B991" s="24"/>
      <c r="C991" s="161"/>
      <c r="D991" s="161"/>
      <c r="E991" s="260"/>
      <c r="F991" s="304"/>
      <c r="G991" s="147"/>
      <c r="H991" s="112"/>
      <c r="I991" s="112"/>
      <c r="J991" s="113"/>
      <c r="K991" s="112"/>
      <c r="L991" s="112"/>
      <c r="M991" s="201"/>
      <c r="N991" s="113"/>
      <c r="O991" s="99"/>
    </row>
    <row r="992" spans="1:15">
      <c r="A992" s="290"/>
      <c r="B992" s="24"/>
      <c r="C992" s="161"/>
      <c r="D992" s="161"/>
      <c r="E992" s="260"/>
      <c r="F992" s="304"/>
      <c r="G992" s="147"/>
      <c r="H992" s="112"/>
      <c r="I992" s="112"/>
      <c r="J992" s="113"/>
      <c r="K992" s="112"/>
      <c r="L992" s="112"/>
      <c r="M992" s="201"/>
      <c r="N992" s="113"/>
      <c r="O992" s="99"/>
    </row>
    <row r="993" spans="1:15">
      <c r="A993" s="290"/>
      <c r="B993" s="24"/>
      <c r="C993" s="24"/>
      <c r="D993" s="147"/>
      <c r="E993" s="260"/>
      <c r="F993" s="304"/>
      <c r="G993" s="147"/>
      <c r="H993" s="112"/>
      <c r="I993" s="112"/>
      <c r="J993" s="113"/>
      <c r="K993" s="112"/>
      <c r="L993" s="112"/>
      <c r="M993" s="201"/>
      <c r="N993" s="113"/>
      <c r="O993" s="99"/>
    </row>
    <row r="994" spans="1:15" ht="19.5">
      <c r="A994" s="290"/>
      <c r="B994" s="100"/>
      <c r="C994" s="123"/>
      <c r="D994" s="161"/>
      <c r="E994" s="164"/>
      <c r="F994" s="302"/>
      <c r="G994" s="303"/>
      <c r="H994" s="298"/>
      <c r="I994" s="165"/>
      <c r="J994" s="166"/>
      <c r="K994" s="112"/>
      <c r="L994" s="112"/>
      <c r="M994" s="201"/>
      <c r="N994" s="113"/>
      <c r="O994" s="99"/>
    </row>
    <row r="995" spans="1:15">
      <c r="A995" s="290"/>
      <c r="B995" s="73"/>
      <c r="C995" s="24"/>
      <c r="D995" s="161"/>
      <c r="E995" s="260"/>
      <c r="F995" s="297"/>
      <c r="G995" s="147"/>
      <c r="H995" s="112"/>
      <c r="I995" s="112"/>
      <c r="J995" s="113"/>
      <c r="K995" s="165"/>
      <c r="L995" s="165"/>
      <c r="M995" s="166"/>
      <c r="N995" s="166"/>
      <c r="O995" s="99"/>
    </row>
    <row r="996" spans="1:15">
      <c r="A996" s="290"/>
      <c r="B996" s="73"/>
      <c r="C996" s="123"/>
      <c r="D996" s="161"/>
      <c r="E996" s="140"/>
      <c r="F996" s="297"/>
      <c r="G996" s="147"/>
      <c r="H996" s="112"/>
      <c r="I996" s="112"/>
      <c r="J996" s="113"/>
      <c r="K996" s="112"/>
      <c r="L996" s="112"/>
      <c r="M996" s="201"/>
      <c r="N996" s="113"/>
      <c r="O996" s="99"/>
    </row>
    <row r="997" spans="1:15">
      <c r="A997" s="290"/>
      <c r="B997" s="73"/>
      <c r="C997" s="24"/>
      <c r="D997" s="161"/>
      <c r="E997" s="260"/>
      <c r="F997" s="297"/>
      <c r="G997" s="147"/>
      <c r="H997" s="112"/>
      <c r="I997" s="112"/>
      <c r="J997" s="113"/>
      <c r="K997" s="112"/>
      <c r="L997" s="112"/>
      <c r="M997" s="201"/>
      <c r="N997" s="113"/>
      <c r="O997" s="99"/>
    </row>
    <row r="998" spans="1:15">
      <c r="A998" s="290"/>
      <c r="B998" s="73"/>
      <c r="C998" s="123"/>
      <c r="D998" s="161"/>
      <c r="E998" s="140"/>
      <c r="F998" s="297"/>
      <c r="G998" s="147"/>
      <c r="H998" s="112"/>
      <c r="I998" s="112"/>
      <c r="J998" s="113"/>
      <c r="K998" s="112"/>
      <c r="L998" s="112"/>
      <c r="M998" s="201"/>
      <c r="N998" s="113"/>
      <c r="O998" s="99"/>
    </row>
    <row r="999" spans="1:15">
      <c r="A999" s="290"/>
      <c r="B999" s="73"/>
      <c r="C999" s="123"/>
      <c r="D999" s="161"/>
      <c r="E999" s="138"/>
      <c r="F999" s="297"/>
      <c r="G999" s="147"/>
      <c r="H999" s="112"/>
      <c r="I999" s="112"/>
      <c r="J999" s="113"/>
      <c r="K999" s="112"/>
      <c r="L999" s="112"/>
      <c r="M999" s="201"/>
      <c r="N999" s="113"/>
      <c r="O999" s="99"/>
    </row>
    <row r="1000" spans="1:15">
      <c r="A1000" s="290"/>
      <c r="B1000" s="73"/>
      <c r="C1000" s="147"/>
      <c r="D1000" s="147"/>
      <c r="E1000" s="110"/>
      <c r="F1000" s="297"/>
      <c r="G1000" s="147"/>
      <c r="H1000" s="112"/>
      <c r="I1000" s="112"/>
      <c r="J1000" s="113"/>
      <c r="K1000" s="112"/>
      <c r="L1000" s="112"/>
      <c r="M1000" s="201"/>
      <c r="N1000" s="113"/>
      <c r="O1000" s="99"/>
    </row>
    <row r="1001" spans="1:15">
      <c r="A1001" s="290"/>
      <c r="B1001" s="73"/>
      <c r="C1001" s="147"/>
      <c r="D1001" s="147"/>
      <c r="E1001" s="36"/>
      <c r="F1001" s="297"/>
      <c r="G1001" s="147"/>
      <c r="H1001" s="112"/>
      <c r="I1001" s="112"/>
      <c r="J1001" s="113"/>
      <c r="K1001" s="112"/>
      <c r="L1001" s="112"/>
      <c r="M1001" s="201"/>
      <c r="N1001" s="113"/>
      <c r="O1001" s="99"/>
    </row>
    <row r="1002" spans="1:15">
      <c r="A1002" s="290"/>
      <c r="B1002" s="73"/>
      <c r="C1002" s="24"/>
      <c r="D1002" s="161"/>
      <c r="E1002" s="36"/>
      <c r="F1002" s="297"/>
      <c r="G1002" s="147"/>
      <c r="H1002" s="112"/>
      <c r="I1002" s="112"/>
      <c r="J1002" s="113"/>
      <c r="K1002" s="112"/>
      <c r="L1002" s="112"/>
      <c r="M1002" s="201"/>
      <c r="N1002" s="113"/>
      <c r="O1002" s="99"/>
    </row>
    <row r="1003" spans="1:15">
      <c r="A1003" s="290"/>
      <c r="B1003" s="73"/>
      <c r="C1003" s="24"/>
      <c r="D1003" s="161"/>
      <c r="E1003" s="36"/>
      <c r="F1003" s="297"/>
      <c r="G1003" s="147"/>
      <c r="H1003" s="112"/>
      <c r="I1003" s="112"/>
      <c r="J1003" s="113"/>
      <c r="K1003" s="112"/>
      <c r="L1003" s="112"/>
      <c r="M1003" s="112"/>
      <c r="N1003" s="113"/>
      <c r="O1003" s="99"/>
    </row>
    <row r="1004" spans="1:15">
      <c r="A1004" s="290"/>
      <c r="B1004" s="73"/>
      <c r="C1004" s="24"/>
      <c r="D1004" s="161"/>
      <c r="E1004" s="134"/>
      <c r="F1004" s="291"/>
      <c r="G1004" s="147"/>
      <c r="H1004" s="112"/>
      <c r="I1004" s="112"/>
      <c r="J1004" s="113"/>
      <c r="K1004" s="112"/>
      <c r="L1004" s="112"/>
      <c r="M1004" s="201"/>
      <c r="N1004" s="113"/>
      <c r="O1004" s="99"/>
    </row>
    <row r="1005" spans="1:15">
      <c r="A1005" s="290"/>
      <c r="B1005" s="73"/>
      <c r="C1005" s="24"/>
      <c r="D1005" s="161"/>
      <c r="E1005" s="110"/>
      <c r="F1005" s="297"/>
      <c r="G1005" s="147"/>
      <c r="H1005" s="112"/>
      <c r="I1005" s="112"/>
      <c r="J1005" s="113"/>
      <c r="K1005" s="112"/>
      <c r="L1005" s="112"/>
      <c r="M1005" s="201"/>
      <c r="N1005" s="113"/>
      <c r="O1005" s="99"/>
    </row>
    <row r="1006" spans="1:15">
      <c r="A1006" s="290"/>
      <c r="B1006" s="73"/>
      <c r="C1006" s="24"/>
      <c r="D1006" s="147"/>
      <c r="E1006" s="36"/>
      <c r="F1006" s="297"/>
      <c r="G1006" s="147"/>
      <c r="H1006" s="112"/>
      <c r="I1006" s="112"/>
      <c r="J1006" s="113"/>
      <c r="K1006" s="112"/>
      <c r="L1006" s="112"/>
      <c r="M1006" s="201"/>
      <c r="N1006" s="113"/>
      <c r="O1006" s="99"/>
    </row>
    <row r="1007" spans="1:15">
      <c r="A1007" s="290"/>
      <c r="B1007" s="73"/>
      <c r="C1007" s="24"/>
      <c r="D1007" s="161"/>
      <c r="E1007" s="36"/>
      <c r="F1007" s="297"/>
      <c r="G1007" s="147"/>
      <c r="H1007" s="112"/>
      <c r="I1007" s="112"/>
      <c r="J1007" s="113"/>
      <c r="K1007" s="112"/>
      <c r="L1007" s="112"/>
      <c r="M1007" s="201"/>
      <c r="N1007" s="113"/>
      <c r="O1007" s="99"/>
    </row>
    <row r="1008" spans="1:15">
      <c r="A1008" s="290"/>
      <c r="B1008" s="73"/>
      <c r="C1008" s="24"/>
      <c r="D1008" s="161"/>
      <c r="E1008" s="36"/>
      <c r="F1008" s="297"/>
      <c r="G1008" s="147"/>
      <c r="H1008" s="112"/>
      <c r="I1008" s="112"/>
      <c r="J1008" s="113"/>
      <c r="K1008" s="112"/>
      <c r="L1008" s="112"/>
      <c r="M1008" s="201"/>
      <c r="N1008" s="113"/>
      <c r="O1008" s="99"/>
    </row>
    <row r="1009" spans="1:15">
      <c r="A1009" s="290"/>
      <c r="B1009" s="73"/>
      <c r="C1009" s="24"/>
      <c r="D1009" s="161"/>
      <c r="E1009" s="134"/>
      <c r="F1009" s="291"/>
      <c r="G1009" s="147"/>
      <c r="H1009" s="112"/>
      <c r="I1009" s="112"/>
      <c r="J1009" s="113"/>
      <c r="K1009" s="112"/>
      <c r="L1009" s="112"/>
      <c r="M1009" s="201"/>
      <c r="N1009" s="113"/>
      <c r="O1009" s="99"/>
    </row>
    <row r="1010" spans="1:15">
      <c r="A1010" s="290"/>
      <c r="B1010" s="73"/>
      <c r="C1010" s="24"/>
      <c r="D1010" s="161"/>
      <c r="E1010" s="110"/>
      <c r="F1010" s="297"/>
      <c r="G1010" s="147"/>
      <c r="H1010" s="112"/>
      <c r="I1010" s="112"/>
      <c r="J1010" s="113"/>
      <c r="K1010" s="112"/>
      <c r="L1010" s="112"/>
      <c r="M1010" s="201"/>
      <c r="N1010" s="113"/>
      <c r="O1010" s="99"/>
    </row>
    <row r="1011" spans="1:15">
      <c r="A1011" s="290"/>
      <c r="B1011" s="73"/>
      <c r="C1011" s="24"/>
      <c r="D1011" s="161"/>
      <c r="E1011" s="36"/>
      <c r="F1011" s="297"/>
      <c r="G1011" s="147"/>
      <c r="H1011" s="112"/>
      <c r="I1011" s="112"/>
      <c r="J1011" s="113"/>
      <c r="K1011" s="112"/>
      <c r="L1011" s="112"/>
      <c r="M1011" s="201"/>
      <c r="N1011" s="113"/>
      <c r="O1011" s="99"/>
    </row>
    <row r="1012" spans="1:15">
      <c r="A1012" s="290"/>
      <c r="B1012" s="73"/>
      <c r="C1012" s="24"/>
      <c r="D1012" s="161"/>
      <c r="E1012" s="36"/>
      <c r="F1012" s="297"/>
      <c r="G1012" s="147"/>
      <c r="H1012" s="112"/>
      <c r="I1012" s="112"/>
      <c r="J1012" s="113"/>
      <c r="K1012" s="112"/>
      <c r="L1012" s="112"/>
      <c r="M1012" s="201"/>
      <c r="N1012" s="113"/>
      <c r="O1012" s="99"/>
    </row>
    <row r="1013" spans="1:15">
      <c r="A1013" s="290"/>
      <c r="B1013" s="73"/>
      <c r="C1013" s="24"/>
      <c r="D1013" s="161"/>
      <c r="E1013" s="36"/>
      <c r="F1013" s="297"/>
      <c r="G1013" s="147"/>
      <c r="H1013" s="112"/>
      <c r="I1013" s="112"/>
      <c r="J1013" s="113"/>
      <c r="K1013" s="112"/>
      <c r="L1013" s="112"/>
      <c r="M1013" s="201"/>
      <c r="N1013" s="113"/>
      <c r="O1013" s="99"/>
    </row>
    <row r="1014" spans="1:15">
      <c r="A1014" s="290"/>
      <c r="B1014" s="73"/>
      <c r="C1014" s="24"/>
      <c r="D1014" s="161"/>
      <c r="E1014" s="134"/>
      <c r="F1014" s="297"/>
      <c r="G1014" s="147"/>
      <c r="H1014" s="112"/>
      <c r="I1014" s="112"/>
      <c r="J1014" s="113"/>
      <c r="K1014" s="112"/>
      <c r="L1014" s="112"/>
      <c r="M1014" s="201"/>
      <c r="N1014" s="113"/>
      <c r="O1014" s="99"/>
    </row>
    <row r="1015" spans="1:15">
      <c r="A1015" s="290"/>
      <c r="B1015" s="100"/>
      <c r="C1015" s="123"/>
      <c r="D1015" s="161"/>
      <c r="E1015" s="262"/>
      <c r="F1015" s="302"/>
      <c r="G1015" s="306"/>
      <c r="H1015" s="298"/>
      <c r="I1015" s="165"/>
      <c r="J1015" s="166"/>
      <c r="K1015" s="112"/>
      <c r="L1015" s="112"/>
      <c r="M1015" s="201"/>
      <c r="N1015" s="113"/>
      <c r="O1015" s="99"/>
    </row>
    <row r="1016" spans="1:15">
      <c r="A1016" s="290"/>
      <c r="B1016" s="73"/>
      <c r="C1016" s="123"/>
      <c r="D1016" s="161"/>
      <c r="E1016" s="140"/>
      <c r="F1016" s="297"/>
      <c r="G1016" s="147"/>
      <c r="H1016" s="112"/>
      <c r="I1016" s="112"/>
      <c r="J1016" s="113"/>
      <c r="K1016" s="112"/>
      <c r="L1016" s="112"/>
      <c r="M1016" s="201"/>
      <c r="N1016" s="113"/>
      <c r="O1016" s="99"/>
    </row>
    <row r="1017" spans="1:15">
      <c r="A1017" s="290"/>
      <c r="B1017" s="73"/>
      <c r="C1017" s="24"/>
      <c r="D1017" s="161"/>
      <c r="E1017" s="36"/>
      <c r="F1017" s="297"/>
      <c r="G1017" s="147"/>
      <c r="H1017" s="112"/>
      <c r="I1017" s="112"/>
      <c r="J1017" s="113"/>
      <c r="K1017" s="112"/>
      <c r="L1017" s="112"/>
      <c r="M1017" s="201"/>
      <c r="N1017" s="113"/>
      <c r="O1017" s="99"/>
    </row>
    <row r="1018" spans="1:15">
      <c r="A1018" s="290"/>
      <c r="B1018" s="73"/>
      <c r="C1018" s="24"/>
      <c r="D1018" s="24"/>
      <c r="E1018" s="36"/>
      <c r="F1018" s="297"/>
      <c r="G1018" s="147"/>
      <c r="H1018" s="112"/>
      <c r="I1018" s="112"/>
      <c r="J1018" s="113"/>
      <c r="K1018" s="112"/>
      <c r="L1018" s="112"/>
      <c r="M1018" s="201"/>
      <c r="N1018" s="113"/>
      <c r="O1018" s="99"/>
    </row>
    <row r="1019" spans="1:15">
      <c r="A1019" s="290"/>
      <c r="B1019" s="73"/>
      <c r="C1019" s="24"/>
      <c r="D1019" s="24"/>
      <c r="E1019" s="36"/>
      <c r="F1019" s="291"/>
      <c r="G1019" s="147"/>
      <c r="H1019" s="112"/>
      <c r="I1019" s="112"/>
      <c r="J1019" s="113"/>
      <c r="K1019" s="112"/>
      <c r="L1019" s="112"/>
      <c r="M1019" s="201"/>
      <c r="N1019" s="113"/>
      <c r="O1019" s="99"/>
    </row>
    <row r="1020" spans="1:15">
      <c r="A1020" s="290"/>
      <c r="B1020" s="100"/>
      <c r="C1020" s="123"/>
      <c r="D1020" s="161"/>
      <c r="E1020" s="263"/>
      <c r="F1020" s="302"/>
      <c r="G1020" s="305"/>
      <c r="H1020" s="298"/>
      <c r="I1020" s="165"/>
      <c r="J1020" s="166"/>
      <c r="K1020" s="112"/>
      <c r="L1020" s="112"/>
      <c r="M1020" s="201"/>
      <c r="N1020" s="113"/>
      <c r="O1020" s="99"/>
    </row>
    <row r="1021" spans="1:15">
      <c r="A1021" s="290"/>
      <c r="B1021" s="73"/>
      <c r="C1021" s="24"/>
      <c r="D1021" s="24"/>
      <c r="E1021" s="36"/>
      <c r="F1021" s="297"/>
      <c r="G1021" s="147"/>
      <c r="H1021" s="112"/>
      <c r="I1021" s="112"/>
      <c r="J1021" s="113"/>
      <c r="K1021" s="112"/>
      <c r="L1021" s="112"/>
      <c r="M1021" s="201"/>
      <c r="N1021" s="113"/>
      <c r="O1021" s="99"/>
    </row>
    <row r="1022" spans="1:15">
      <c r="A1022" s="290"/>
      <c r="B1022" s="73"/>
      <c r="C1022" s="24"/>
      <c r="D1022" s="24"/>
      <c r="E1022" s="36"/>
      <c r="F1022" s="297"/>
      <c r="G1022" s="147"/>
      <c r="H1022" s="112"/>
      <c r="I1022" s="112"/>
      <c r="J1022" s="113"/>
      <c r="K1022" s="112"/>
      <c r="L1022" s="112"/>
      <c r="M1022" s="201"/>
      <c r="N1022" s="113"/>
      <c r="O1022" s="99"/>
    </row>
    <row r="1023" spans="1:15">
      <c r="A1023" s="290"/>
      <c r="B1023" s="73"/>
      <c r="C1023" s="24"/>
      <c r="D1023" s="24"/>
      <c r="E1023" s="36"/>
      <c r="F1023" s="297"/>
      <c r="G1023" s="147"/>
      <c r="H1023" s="112"/>
      <c r="I1023" s="112"/>
      <c r="J1023" s="113"/>
      <c r="K1023" s="112"/>
      <c r="L1023" s="112"/>
      <c r="M1023" s="201"/>
      <c r="N1023" s="113"/>
      <c r="O1023" s="99"/>
    </row>
    <row r="1024" spans="1:15">
      <c r="A1024" s="290"/>
      <c r="B1024" s="73"/>
      <c r="C1024" s="24"/>
      <c r="D1024" s="24"/>
      <c r="E1024" s="36"/>
      <c r="F1024" s="297"/>
      <c r="G1024" s="147"/>
      <c r="H1024" s="112"/>
      <c r="I1024" s="112"/>
      <c r="J1024" s="113"/>
      <c r="K1024" s="112"/>
      <c r="L1024" s="112"/>
      <c r="M1024" s="201"/>
      <c r="N1024" s="113"/>
      <c r="O1024" s="99"/>
    </row>
    <row r="1025" spans="1:15">
      <c r="A1025" s="290"/>
      <c r="B1025" s="73"/>
      <c r="C1025" s="24"/>
      <c r="D1025" s="24"/>
      <c r="E1025" s="36"/>
      <c r="F1025" s="297"/>
      <c r="G1025" s="147"/>
      <c r="H1025" s="112"/>
      <c r="I1025" s="112"/>
      <c r="J1025" s="113"/>
      <c r="K1025" s="112"/>
      <c r="L1025" s="112"/>
      <c r="M1025" s="201"/>
      <c r="N1025" s="113"/>
      <c r="O1025" s="99"/>
    </row>
    <row r="1026" spans="1:15" ht="19.5">
      <c r="A1026" s="290"/>
      <c r="B1026" s="100"/>
      <c r="C1026" s="123"/>
      <c r="D1026" s="161"/>
      <c r="E1026" s="164"/>
      <c r="F1026" s="302"/>
      <c r="G1026" s="147"/>
      <c r="H1026" s="112"/>
      <c r="I1026" s="112"/>
      <c r="J1026" s="113"/>
      <c r="K1026" s="112"/>
      <c r="L1026" s="112"/>
      <c r="M1026" s="201"/>
      <c r="N1026" s="113"/>
      <c r="O1026" s="99"/>
    </row>
    <row r="1027" spans="1:15">
      <c r="A1027" s="290"/>
      <c r="B1027" s="137"/>
      <c r="C1027" s="123"/>
      <c r="D1027" s="161"/>
      <c r="E1027" s="140"/>
      <c r="F1027" s="297"/>
      <c r="G1027" s="147"/>
      <c r="H1027" s="112"/>
      <c r="I1027" s="112"/>
      <c r="J1027" s="113"/>
      <c r="K1027" s="112"/>
      <c r="L1027" s="112"/>
      <c r="M1027" s="201"/>
      <c r="N1027" s="113"/>
      <c r="O1027" s="99"/>
    </row>
    <row r="1028" spans="1:15">
      <c r="A1028" s="290"/>
      <c r="B1028" s="137"/>
      <c r="C1028" s="123"/>
      <c r="D1028" s="161"/>
      <c r="E1028" s="138"/>
      <c r="F1028" s="297"/>
      <c r="G1028" s="147"/>
      <c r="H1028" s="112"/>
      <c r="I1028" s="112"/>
      <c r="J1028" s="113"/>
      <c r="K1028" s="112"/>
      <c r="L1028" s="112"/>
      <c r="M1028" s="201"/>
      <c r="N1028" s="113"/>
      <c r="O1028" s="99"/>
    </row>
    <row r="1029" spans="1:15">
      <c r="A1029" s="290"/>
      <c r="B1029" s="137"/>
      <c r="C1029" s="147"/>
      <c r="D1029" s="147"/>
      <c r="E1029" s="110"/>
      <c r="F1029" s="297"/>
      <c r="G1029" s="147"/>
      <c r="H1029" s="112"/>
      <c r="I1029" s="112"/>
      <c r="J1029" s="113"/>
      <c r="K1029" s="112"/>
      <c r="L1029" s="112"/>
      <c r="M1029" s="201"/>
      <c r="N1029" s="113"/>
      <c r="O1029" s="99"/>
    </row>
    <row r="1030" spans="1:15">
      <c r="A1030" s="290"/>
      <c r="B1030" s="137"/>
      <c r="C1030" s="147"/>
      <c r="D1030" s="147"/>
      <c r="E1030" s="36"/>
      <c r="F1030" s="297"/>
      <c r="G1030" s="147"/>
      <c r="H1030" s="112"/>
      <c r="I1030" s="112"/>
      <c r="J1030" s="113"/>
      <c r="K1030" s="112"/>
      <c r="L1030" s="112"/>
      <c r="M1030" s="201"/>
      <c r="N1030" s="113"/>
      <c r="O1030" s="99"/>
    </row>
    <row r="1031" spans="1:15">
      <c r="A1031" s="290"/>
      <c r="B1031" s="137"/>
      <c r="C1031" s="24"/>
      <c r="D1031" s="161"/>
      <c r="E1031" s="36"/>
      <c r="F1031" s="297"/>
      <c r="G1031" s="147"/>
      <c r="H1031" s="112"/>
      <c r="I1031" s="112"/>
      <c r="J1031" s="113"/>
      <c r="K1031" s="112"/>
      <c r="L1031" s="112"/>
      <c r="M1031" s="201"/>
      <c r="N1031" s="113"/>
      <c r="O1031" s="99"/>
    </row>
    <row r="1032" spans="1:15">
      <c r="A1032" s="290"/>
      <c r="B1032" s="137"/>
      <c r="C1032" s="24"/>
      <c r="D1032" s="161"/>
      <c r="E1032" s="36"/>
      <c r="F1032" s="297"/>
      <c r="G1032" s="147"/>
      <c r="H1032" s="112"/>
      <c r="I1032" s="112"/>
      <c r="J1032" s="113"/>
      <c r="K1032" s="112"/>
      <c r="L1032" s="112"/>
      <c r="M1032" s="201"/>
      <c r="N1032" s="113"/>
      <c r="O1032" s="99"/>
    </row>
    <row r="1033" spans="1:15">
      <c r="A1033" s="290"/>
      <c r="B1033" s="137"/>
      <c r="C1033" s="24"/>
      <c r="D1033" s="161"/>
      <c r="E1033" s="134"/>
      <c r="F1033" s="291"/>
      <c r="G1033" s="147"/>
      <c r="H1033" s="112"/>
      <c r="I1033" s="112"/>
      <c r="J1033" s="113"/>
      <c r="K1033" s="112"/>
      <c r="L1033" s="112"/>
      <c r="M1033" s="201"/>
      <c r="N1033" s="113"/>
      <c r="O1033" s="99"/>
    </row>
    <row r="1034" spans="1:15">
      <c r="A1034" s="290"/>
      <c r="B1034" s="137"/>
      <c r="C1034" s="147"/>
      <c r="D1034" s="147"/>
      <c r="E1034" s="110"/>
      <c r="F1034" s="297"/>
      <c r="G1034" s="147"/>
      <c r="H1034" s="112"/>
      <c r="I1034" s="112"/>
      <c r="J1034" s="113"/>
      <c r="K1034" s="112"/>
      <c r="L1034" s="112"/>
      <c r="M1034" s="201"/>
      <c r="N1034" s="113"/>
      <c r="O1034" s="99"/>
    </row>
    <row r="1035" spans="1:15">
      <c r="A1035" s="290"/>
      <c r="B1035" s="137"/>
      <c r="C1035" s="147"/>
      <c r="D1035" s="147"/>
      <c r="E1035" s="36"/>
      <c r="F1035" s="297"/>
      <c r="G1035" s="147"/>
      <c r="H1035" s="112"/>
      <c r="I1035" s="112"/>
      <c r="J1035" s="113"/>
      <c r="K1035" s="112"/>
      <c r="L1035" s="112"/>
      <c r="M1035" s="201"/>
      <c r="N1035" s="113"/>
      <c r="O1035" s="99"/>
    </row>
    <row r="1036" spans="1:15">
      <c r="A1036" s="290"/>
      <c r="B1036" s="137"/>
      <c r="C1036" s="24"/>
      <c r="D1036" s="161"/>
      <c r="E1036" s="36"/>
      <c r="F1036" s="297"/>
      <c r="G1036" s="147"/>
      <c r="H1036" s="112"/>
      <c r="I1036" s="112"/>
      <c r="J1036" s="113"/>
      <c r="K1036" s="112"/>
      <c r="L1036" s="112"/>
      <c r="M1036" s="201"/>
      <c r="N1036" s="113"/>
      <c r="O1036" s="99"/>
    </row>
    <row r="1037" spans="1:15">
      <c r="A1037" s="290"/>
      <c r="B1037" s="137"/>
      <c r="C1037" s="24"/>
      <c r="D1037" s="161"/>
      <c r="E1037" s="36"/>
      <c r="F1037" s="297"/>
      <c r="G1037" s="147"/>
      <c r="H1037" s="112"/>
      <c r="I1037" s="112"/>
      <c r="J1037" s="113"/>
      <c r="K1037" s="112"/>
      <c r="L1037" s="112"/>
      <c r="M1037" s="201"/>
      <c r="N1037" s="113"/>
      <c r="O1037" s="99"/>
    </row>
    <row r="1038" spans="1:15">
      <c r="A1038" s="290"/>
      <c r="B1038" s="137"/>
      <c r="C1038" s="147"/>
      <c r="D1038" s="161"/>
      <c r="E1038" s="134"/>
      <c r="F1038" s="291"/>
      <c r="G1038" s="147"/>
      <c r="H1038" s="112"/>
      <c r="I1038" s="112"/>
      <c r="J1038" s="113"/>
      <c r="K1038" s="112"/>
      <c r="L1038" s="112"/>
      <c r="M1038" s="201"/>
      <c r="N1038" s="113"/>
      <c r="O1038" s="99"/>
    </row>
    <row r="1039" spans="1:15">
      <c r="A1039" s="290"/>
      <c r="B1039" s="137"/>
      <c r="C1039" s="147"/>
      <c r="D1039" s="161"/>
      <c r="E1039" s="110"/>
      <c r="F1039" s="297"/>
      <c r="G1039" s="147"/>
      <c r="H1039" s="112"/>
      <c r="I1039" s="112"/>
      <c r="J1039" s="113"/>
      <c r="K1039" s="112"/>
      <c r="L1039" s="112"/>
      <c r="M1039" s="201"/>
      <c r="N1039" s="113"/>
      <c r="O1039" s="99"/>
    </row>
    <row r="1040" spans="1:15">
      <c r="A1040" s="290"/>
      <c r="B1040" s="137"/>
      <c r="C1040" s="147"/>
      <c r="D1040" s="147"/>
      <c r="E1040" s="36"/>
      <c r="F1040" s="297"/>
      <c r="G1040" s="147"/>
      <c r="H1040" s="112"/>
      <c r="I1040" s="112"/>
      <c r="J1040" s="113"/>
      <c r="K1040" s="112"/>
      <c r="L1040" s="112"/>
      <c r="M1040" s="201"/>
      <c r="N1040" s="113"/>
      <c r="O1040" s="99"/>
    </row>
    <row r="1041" spans="1:15">
      <c r="A1041" s="290"/>
      <c r="B1041" s="137"/>
      <c r="C1041" s="24"/>
      <c r="D1041" s="161"/>
      <c r="E1041" s="36"/>
      <c r="F1041" s="297"/>
      <c r="G1041" s="147"/>
      <c r="H1041" s="112"/>
      <c r="I1041" s="112"/>
      <c r="J1041" s="113"/>
      <c r="K1041" s="112"/>
      <c r="L1041" s="112"/>
      <c r="M1041" s="201"/>
      <c r="N1041" s="113"/>
      <c r="O1041" s="99"/>
    </row>
    <row r="1042" spans="1:15">
      <c r="A1042" s="290"/>
      <c r="B1042" s="137"/>
      <c r="C1042" s="24"/>
      <c r="D1042" s="161"/>
      <c r="E1042" s="36"/>
      <c r="F1042" s="297"/>
      <c r="G1042" s="147"/>
      <c r="H1042" s="112"/>
      <c r="I1042" s="112"/>
      <c r="J1042" s="113"/>
      <c r="K1042" s="112"/>
      <c r="L1042" s="112"/>
      <c r="M1042" s="201"/>
      <c r="N1042" s="113"/>
      <c r="O1042" s="99"/>
    </row>
    <row r="1043" spans="1:15">
      <c r="A1043" s="290"/>
      <c r="B1043" s="137"/>
      <c r="C1043" s="24"/>
      <c r="D1043" s="161"/>
      <c r="E1043" s="134"/>
      <c r="F1043" s="291"/>
      <c r="G1043" s="147"/>
      <c r="H1043" s="112"/>
      <c r="I1043" s="112"/>
      <c r="J1043" s="113"/>
      <c r="K1043" s="112"/>
      <c r="L1043" s="112"/>
      <c r="M1043" s="112"/>
      <c r="N1043" s="113"/>
      <c r="O1043" s="99"/>
    </row>
    <row r="1044" spans="1:15">
      <c r="A1044" s="290"/>
      <c r="B1044" s="194"/>
      <c r="C1044" s="123"/>
      <c r="D1044" s="161"/>
      <c r="E1044" s="262"/>
      <c r="F1044" s="304"/>
      <c r="G1044" s="147"/>
      <c r="H1044" s="112"/>
      <c r="I1044" s="112"/>
      <c r="J1044" s="113"/>
      <c r="K1044" s="112"/>
      <c r="L1044" s="112"/>
      <c r="M1044" s="201"/>
      <c r="N1044" s="113"/>
      <c r="O1044" s="99"/>
    </row>
    <row r="1045" spans="1:15">
      <c r="A1045" s="290"/>
      <c r="B1045" s="137"/>
      <c r="C1045" s="123"/>
      <c r="D1045" s="161"/>
      <c r="E1045" s="140"/>
      <c r="F1045" s="297"/>
      <c r="G1045" s="147"/>
      <c r="H1045" s="112"/>
      <c r="I1045" s="112"/>
      <c r="J1045" s="113"/>
      <c r="K1045" s="112"/>
      <c r="L1045" s="112"/>
      <c r="M1045" s="201"/>
      <c r="N1045" s="113"/>
      <c r="O1045" s="99"/>
    </row>
    <row r="1046" spans="1:15">
      <c r="A1046" s="290"/>
      <c r="B1046" s="137"/>
      <c r="C1046" s="24"/>
      <c r="D1046" s="161"/>
      <c r="E1046" s="36"/>
      <c r="F1046" s="297"/>
      <c r="G1046" s="147"/>
      <c r="H1046" s="112"/>
      <c r="I1046" s="112"/>
      <c r="J1046" s="113"/>
      <c r="K1046" s="112"/>
      <c r="L1046" s="112"/>
      <c r="M1046" s="201"/>
      <c r="N1046" s="113"/>
      <c r="O1046" s="99"/>
    </row>
    <row r="1047" spans="1:15">
      <c r="A1047" s="290"/>
      <c r="B1047" s="137"/>
      <c r="C1047" s="161"/>
      <c r="D1047" s="161"/>
      <c r="E1047" s="260"/>
      <c r="F1047" s="297"/>
      <c r="G1047" s="147"/>
      <c r="H1047" s="112"/>
      <c r="I1047" s="112"/>
      <c r="J1047" s="113"/>
      <c r="K1047" s="112"/>
      <c r="L1047" s="112"/>
      <c r="M1047" s="112"/>
      <c r="N1047" s="113"/>
      <c r="O1047" s="99"/>
    </row>
    <row r="1048" spans="1:15">
      <c r="A1048" s="290"/>
      <c r="B1048" s="137"/>
      <c r="C1048" s="161"/>
      <c r="D1048" s="161"/>
      <c r="E1048" s="260"/>
      <c r="F1048" s="291"/>
      <c r="G1048" s="147"/>
      <c r="H1048" s="112"/>
      <c r="I1048" s="112"/>
      <c r="J1048" s="113"/>
      <c r="K1048" s="112"/>
      <c r="L1048" s="112"/>
      <c r="M1048" s="201"/>
      <c r="N1048" s="113"/>
      <c r="O1048" s="99"/>
    </row>
    <row r="1049" spans="1:15">
      <c r="A1049" s="290"/>
      <c r="B1049" s="194"/>
      <c r="C1049" s="123"/>
      <c r="D1049" s="161"/>
      <c r="E1049" s="263"/>
      <c r="F1049" s="304"/>
      <c r="G1049" s="147"/>
      <c r="H1049" s="112"/>
      <c r="I1049" s="112"/>
      <c r="J1049" s="113"/>
      <c r="K1049" s="112"/>
      <c r="L1049" s="112"/>
      <c r="M1049" s="201"/>
      <c r="N1049" s="113"/>
      <c r="O1049" s="99"/>
    </row>
    <row r="1050" spans="1:15">
      <c r="A1050" s="290"/>
      <c r="B1050" s="137"/>
      <c r="C1050" s="24"/>
      <c r="D1050" s="161"/>
      <c r="E1050" s="205"/>
      <c r="F1050" s="297"/>
      <c r="G1050" s="147"/>
      <c r="H1050" s="112"/>
      <c r="I1050" s="112"/>
      <c r="J1050" s="113"/>
      <c r="K1050" s="112"/>
      <c r="L1050" s="112"/>
      <c r="M1050" s="201"/>
      <c r="N1050" s="113"/>
      <c r="O1050" s="99"/>
    </row>
    <row r="1051" spans="1:15">
      <c r="A1051" s="290"/>
      <c r="B1051" s="137"/>
      <c r="C1051" s="24"/>
      <c r="D1051" s="169"/>
      <c r="E1051" s="205"/>
      <c r="F1051" s="297"/>
      <c r="G1051" s="147"/>
      <c r="H1051" s="112"/>
      <c r="I1051" s="112"/>
      <c r="J1051" s="113"/>
      <c r="K1051" s="112"/>
      <c r="L1051" s="112"/>
      <c r="M1051" s="201"/>
      <c r="N1051" s="113"/>
      <c r="O1051" s="99"/>
    </row>
    <row r="1052" spans="1:15">
      <c r="A1052" s="290"/>
      <c r="B1052" s="137"/>
      <c r="C1052" s="24"/>
      <c r="D1052" s="169"/>
      <c r="E1052" s="205"/>
      <c r="F1052" s="297"/>
      <c r="G1052" s="147"/>
      <c r="H1052" s="112"/>
      <c r="I1052" s="112"/>
      <c r="J1052" s="113"/>
      <c r="K1052" s="112"/>
      <c r="L1052" s="112"/>
      <c r="M1052" s="201"/>
      <c r="N1052" s="113"/>
      <c r="O1052" s="99"/>
    </row>
    <row r="1053" spans="1:15">
      <c r="A1053" s="290"/>
      <c r="B1053" s="137"/>
      <c r="C1053" s="24"/>
      <c r="D1053" s="161"/>
      <c r="E1053" s="140"/>
      <c r="F1053" s="297"/>
      <c r="G1053" s="147"/>
      <c r="H1053" s="112"/>
      <c r="I1053" s="112"/>
      <c r="J1053" s="113"/>
      <c r="K1053" s="112"/>
      <c r="L1053" s="112"/>
      <c r="M1053" s="201"/>
      <c r="N1053" s="113"/>
      <c r="O1053" s="99"/>
    </row>
    <row r="1054" spans="1:15">
      <c r="A1054" s="290"/>
      <c r="B1054" s="137"/>
      <c r="C1054" s="24"/>
      <c r="D1054" s="147"/>
      <c r="E1054" s="36"/>
      <c r="F1054" s="297"/>
      <c r="G1054" s="147"/>
      <c r="H1054" s="112"/>
      <c r="I1054" s="112"/>
      <c r="J1054" s="113"/>
      <c r="K1054" s="112"/>
      <c r="L1054" s="112"/>
      <c r="M1054" s="201"/>
      <c r="N1054" s="113"/>
      <c r="O1054" s="99"/>
    </row>
    <row r="1055" spans="1:15">
      <c r="A1055" s="290"/>
      <c r="B1055" s="143"/>
      <c r="C1055" s="300"/>
      <c r="D1055" s="143"/>
      <c r="E1055" s="143"/>
      <c r="F1055" s="297"/>
      <c r="G1055" s="147"/>
      <c r="H1055" s="112"/>
      <c r="I1055" s="112"/>
      <c r="J1055" s="113"/>
      <c r="K1055" s="112"/>
      <c r="L1055" s="112"/>
      <c r="M1055" s="201"/>
      <c r="N1055" s="113"/>
      <c r="O1055" s="99"/>
    </row>
    <row r="1056" spans="1:15" ht="19.5">
      <c r="A1056" s="290"/>
      <c r="B1056" s="100"/>
      <c r="C1056" s="123"/>
      <c r="D1056" s="161"/>
      <c r="E1056" s="164"/>
      <c r="F1056" s="302"/>
      <c r="G1056" s="147"/>
      <c r="H1056" s="112"/>
      <c r="I1056" s="112"/>
      <c r="J1056" s="113"/>
      <c r="K1056" s="112"/>
      <c r="L1056" s="112"/>
      <c r="M1056" s="201"/>
      <c r="N1056" s="113"/>
      <c r="O1056" s="99"/>
    </row>
    <row r="1057" spans="1:15">
      <c r="A1057" s="290"/>
      <c r="B1057" s="73"/>
      <c r="C1057" s="24"/>
      <c r="D1057" s="161"/>
      <c r="E1057" s="260"/>
      <c r="F1057" s="297"/>
      <c r="G1057" s="147"/>
      <c r="H1057" s="112"/>
      <c r="I1057" s="112"/>
      <c r="J1057" s="113"/>
      <c r="K1057" s="112"/>
      <c r="L1057" s="112"/>
      <c r="M1057" s="201"/>
      <c r="N1057" s="113"/>
      <c r="O1057" s="99"/>
    </row>
    <row r="1058" spans="1:15">
      <c r="A1058" s="290"/>
      <c r="B1058" s="100"/>
      <c r="C1058" s="123"/>
      <c r="D1058" s="161"/>
      <c r="E1058" s="263"/>
      <c r="F1058" s="304"/>
      <c r="G1058" s="147"/>
      <c r="H1058" s="112"/>
      <c r="I1058" s="112"/>
      <c r="J1058" s="113"/>
      <c r="K1058" s="112"/>
      <c r="L1058" s="112"/>
      <c r="M1058" s="201"/>
      <c r="N1058" s="113"/>
      <c r="O1058" s="99"/>
    </row>
    <row r="1059" spans="1:15">
      <c r="A1059" s="290"/>
      <c r="B1059" s="73"/>
      <c r="C1059" s="24"/>
      <c r="D1059" s="161"/>
      <c r="E1059" s="205"/>
      <c r="F1059" s="297"/>
      <c r="G1059" s="147"/>
      <c r="H1059" s="112"/>
      <c r="I1059" s="112"/>
      <c r="J1059" s="113"/>
      <c r="K1059" s="112"/>
      <c r="L1059" s="112"/>
      <c r="M1059" s="201"/>
      <c r="N1059" s="113"/>
      <c r="O1059" s="99"/>
    </row>
    <row r="1060" spans="1:15">
      <c r="A1060" s="290"/>
      <c r="B1060" s="73"/>
      <c r="C1060" s="24"/>
      <c r="D1060" s="169"/>
      <c r="E1060" s="205"/>
      <c r="F1060" s="297"/>
      <c r="G1060" s="147"/>
      <c r="H1060" s="112"/>
      <c r="I1060" s="112"/>
      <c r="J1060" s="113"/>
      <c r="K1060" s="112"/>
      <c r="L1060" s="112"/>
      <c r="M1060" s="201"/>
      <c r="N1060" s="113"/>
      <c r="O1060" s="99"/>
    </row>
    <row r="1061" spans="1:15">
      <c r="A1061" s="290"/>
      <c r="B1061" s="73"/>
      <c r="C1061" s="24"/>
      <c r="D1061" s="169"/>
      <c r="E1061" s="205"/>
      <c r="F1061" s="297"/>
      <c r="G1061" s="147"/>
      <c r="H1061" s="112"/>
      <c r="I1061" s="112"/>
      <c r="J1061" s="113"/>
      <c r="K1061" s="112"/>
      <c r="L1061" s="112"/>
      <c r="M1061" s="201"/>
      <c r="N1061" s="113"/>
      <c r="O1061" s="99"/>
    </row>
    <row r="1062" spans="1:15">
      <c r="A1062" s="290"/>
      <c r="B1062" s="73"/>
      <c r="C1062" s="24"/>
      <c r="D1062" s="161"/>
      <c r="E1062" s="140"/>
      <c r="F1062" s="297"/>
      <c r="G1062" s="147"/>
      <c r="H1062" s="112"/>
      <c r="I1062" s="112"/>
      <c r="J1062" s="113"/>
      <c r="K1062" s="112"/>
      <c r="L1062" s="112"/>
      <c r="M1062" s="201"/>
      <c r="N1062" s="113"/>
      <c r="O1062" s="99"/>
    </row>
    <row r="1063" spans="1:15">
      <c r="A1063" s="290"/>
      <c r="B1063" s="73"/>
      <c r="C1063" s="24"/>
      <c r="D1063" s="147"/>
      <c r="E1063" s="36"/>
      <c r="F1063" s="297"/>
      <c r="G1063" s="147"/>
      <c r="H1063" s="112"/>
      <c r="I1063" s="112"/>
      <c r="J1063" s="113"/>
      <c r="K1063" s="112"/>
      <c r="L1063" s="112"/>
      <c r="M1063" s="201"/>
      <c r="N1063" s="113"/>
      <c r="O1063" s="99"/>
    </row>
    <row r="1064" spans="1:15" ht="19.5">
      <c r="A1064" s="290"/>
      <c r="B1064" s="191"/>
      <c r="C1064" s="123"/>
      <c r="D1064" s="161"/>
      <c r="E1064" s="164"/>
      <c r="F1064" s="302"/>
      <c r="G1064" s="147"/>
      <c r="H1064" s="112"/>
      <c r="I1064" s="112"/>
      <c r="J1064" s="113"/>
      <c r="K1064" s="112"/>
      <c r="L1064" s="112"/>
      <c r="M1064" s="201"/>
      <c r="N1064" s="113"/>
      <c r="O1064" s="99"/>
    </row>
    <row r="1065" spans="1:15">
      <c r="A1065" s="290"/>
      <c r="B1065" s="73"/>
      <c r="C1065" s="24"/>
      <c r="D1065" s="161"/>
      <c r="E1065" s="260"/>
      <c r="F1065" s="297"/>
      <c r="G1065" s="147"/>
      <c r="H1065" s="112"/>
      <c r="I1065" s="112"/>
      <c r="J1065" s="113"/>
      <c r="K1065" s="112"/>
      <c r="L1065" s="112"/>
      <c r="M1065" s="201"/>
      <c r="N1065" s="113"/>
      <c r="O1065" s="99"/>
    </row>
    <row r="1066" spans="1:15">
      <c r="A1066" s="290"/>
      <c r="B1066" s="73"/>
      <c r="C1066" s="123"/>
      <c r="D1066" s="161"/>
      <c r="E1066" s="140"/>
      <c r="F1066" s="297"/>
      <c r="G1066" s="147"/>
      <c r="H1066" s="112"/>
      <c r="I1066" s="112"/>
      <c r="J1066" s="113"/>
      <c r="K1066" s="112"/>
      <c r="L1066" s="112"/>
      <c r="M1066" s="201"/>
      <c r="N1066" s="113"/>
      <c r="O1066" s="99"/>
    </row>
    <row r="1067" spans="1:15">
      <c r="A1067" s="290"/>
      <c r="B1067" s="73"/>
      <c r="C1067" s="24"/>
      <c r="D1067" s="161"/>
      <c r="E1067" s="260"/>
      <c r="F1067" s="297"/>
      <c r="G1067" s="147"/>
      <c r="H1067" s="112"/>
      <c r="I1067" s="112"/>
      <c r="J1067" s="113"/>
      <c r="K1067" s="112"/>
      <c r="L1067" s="112"/>
      <c r="M1067" s="201"/>
      <c r="N1067" s="113"/>
      <c r="O1067" s="99"/>
    </row>
    <row r="1068" spans="1:15">
      <c r="A1068" s="290"/>
      <c r="B1068" s="73"/>
      <c r="C1068" s="51"/>
      <c r="D1068" s="161"/>
      <c r="E1068" s="260"/>
      <c r="F1068" s="297"/>
      <c r="G1068" s="147"/>
      <c r="H1068" s="112"/>
      <c r="I1068" s="112"/>
      <c r="J1068" s="113"/>
      <c r="K1068" s="112"/>
      <c r="L1068" s="112"/>
      <c r="M1068" s="201"/>
      <c r="N1068" s="113"/>
      <c r="O1068" s="99"/>
    </row>
    <row r="1069" spans="1:15">
      <c r="A1069" s="290"/>
      <c r="B1069" s="73"/>
      <c r="C1069" s="123"/>
      <c r="D1069" s="161"/>
      <c r="E1069" s="140"/>
      <c r="F1069" s="297"/>
      <c r="G1069" s="147"/>
      <c r="H1069" s="112"/>
      <c r="I1069" s="112"/>
      <c r="J1069" s="113"/>
      <c r="K1069" s="112"/>
      <c r="L1069" s="112"/>
      <c r="M1069" s="201"/>
      <c r="N1069" s="113"/>
      <c r="O1069" s="99"/>
    </row>
    <row r="1070" spans="1:15" ht="19.5">
      <c r="A1070" s="290"/>
      <c r="B1070" s="191"/>
      <c r="C1070" s="123"/>
      <c r="D1070" s="161"/>
      <c r="E1070" s="164"/>
      <c r="F1070" s="302"/>
      <c r="G1070" s="147"/>
      <c r="H1070" s="112"/>
      <c r="I1070" s="112"/>
      <c r="J1070" s="113"/>
      <c r="K1070" s="112"/>
      <c r="L1070" s="112"/>
      <c r="M1070" s="201"/>
      <c r="N1070" s="113"/>
      <c r="O1070" s="99"/>
    </row>
    <row r="1071" spans="1:15">
      <c r="A1071" s="290"/>
      <c r="B1071" s="137"/>
      <c r="C1071" s="123"/>
      <c r="D1071" s="161"/>
      <c r="E1071" s="140"/>
      <c r="F1071" s="297"/>
      <c r="G1071" s="147"/>
      <c r="H1071" s="112"/>
      <c r="I1071" s="112"/>
      <c r="J1071" s="113"/>
      <c r="K1071" s="112"/>
      <c r="L1071" s="112"/>
      <c r="M1071" s="201"/>
      <c r="N1071" s="113"/>
      <c r="O1071" s="99"/>
    </row>
    <row r="1072" spans="1:15">
      <c r="A1072" s="290"/>
      <c r="B1072" s="137"/>
      <c r="C1072" s="123"/>
      <c r="D1072" s="161"/>
      <c r="E1072" s="140"/>
      <c r="F1072" s="297"/>
      <c r="G1072" s="147"/>
      <c r="H1072" s="112"/>
      <c r="I1072" s="112"/>
      <c r="J1072" s="113"/>
      <c r="K1072" s="112"/>
      <c r="L1072" s="112"/>
      <c r="M1072" s="201"/>
      <c r="N1072" s="113"/>
      <c r="O1072" s="99"/>
    </row>
    <row r="1073" spans="1:15">
      <c r="A1073" s="290"/>
      <c r="B1073" s="137"/>
      <c r="C1073" s="147"/>
      <c r="D1073" s="147"/>
      <c r="E1073" s="110"/>
      <c r="F1073" s="297"/>
      <c r="G1073" s="147"/>
      <c r="H1073" s="112"/>
      <c r="I1073" s="112"/>
      <c r="J1073" s="113"/>
      <c r="K1073" s="112"/>
      <c r="L1073" s="112"/>
      <c r="M1073" s="201"/>
      <c r="N1073" s="113"/>
      <c r="O1073" s="99"/>
    </row>
    <row r="1074" spans="1:15">
      <c r="A1074" s="290"/>
      <c r="B1074" s="137"/>
      <c r="C1074" s="147"/>
      <c r="D1074" s="147"/>
      <c r="E1074" s="36"/>
      <c r="F1074" s="297"/>
      <c r="G1074" s="147"/>
      <c r="H1074" s="112"/>
      <c r="I1074" s="112"/>
      <c r="J1074" s="113"/>
      <c r="K1074" s="112"/>
      <c r="L1074" s="112"/>
      <c r="M1074" s="112"/>
      <c r="N1074" s="113"/>
      <c r="O1074" s="99"/>
    </row>
    <row r="1075" spans="1:15">
      <c r="A1075" s="290"/>
      <c r="B1075" s="137"/>
      <c r="C1075" s="24"/>
      <c r="D1075" s="161"/>
      <c r="E1075" s="36"/>
      <c r="F1075" s="297"/>
      <c r="G1075" s="147"/>
      <c r="H1075" s="112"/>
      <c r="I1075" s="112"/>
      <c r="J1075" s="113"/>
      <c r="K1075" s="112"/>
      <c r="L1075" s="112"/>
      <c r="M1075" s="201"/>
      <c r="N1075" s="113"/>
      <c r="O1075" s="99"/>
    </row>
    <row r="1076" spans="1:15">
      <c r="A1076" s="290"/>
      <c r="B1076" s="137"/>
      <c r="C1076" s="24"/>
      <c r="D1076" s="161"/>
      <c r="E1076" s="36"/>
      <c r="F1076" s="297"/>
      <c r="G1076" s="147"/>
      <c r="H1076" s="112"/>
      <c r="I1076" s="112"/>
      <c r="J1076" s="113"/>
      <c r="K1076" s="112"/>
      <c r="L1076" s="112"/>
      <c r="M1076" s="112"/>
      <c r="N1076" s="113"/>
      <c r="O1076" s="99"/>
    </row>
    <row r="1077" spans="1:15">
      <c r="A1077" s="290"/>
      <c r="B1077" s="137"/>
      <c r="C1077" s="24"/>
      <c r="D1077" s="161"/>
      <c r="E1077" s="134"/>
      <c r="F1077" s="291"/>
      <c r="G1077" s="147"/>
      <c r="H1077" s="112"/>
      <c r="I1077" s="112"/>
      <c r="J1077" s="113"/>
      <c r="K1077" s="112"/>
      <c r="L1077" s="112"/>
      <c r="M1077" s="201"/>
      <c r="N1077" s="113"/>
      <c r="O1077" s="99"/>
    </row>
    <row r="1078" spans="1:15">
      <c r="A1078" s="290"/>
      <c r="B1078" s="137"/>
      <c r="C1078" s="24"/>
      <c r="D1078" s="161"/>
      <c r="E1078" s="110"/>
      <c r="F1078" s="297"/>
      <c r="G1078" s="147"/>
      <c r="H1078" s="112"/>
      <c r="I1078" s="112"/>
      <c r="J1078" s="113"/>
      <c r="K1078" s="112"/>
      <c r="L1078" s="112"/>
      <c r="M1078" s="201"/>
      <c r="N1078" s="113"/>
      <c r="O1078" s="99"/>
    </row>
    <row r="1079" spans="1:15">
      <c r="A1079" s="290"/>
      <c r="B1079" s="137"/>
      <c r="C1079" s="24"/>
      <c r="D1079" s="147"/>
      <c r="E1079" s="36"/>
      <c r="F1079" s="297"/>
      <c r="G1079" s="147"/>
      <c r="H1079" s="112"/>
      <c r="I1079" s="112"/>
      <c r="J1079" s="113"/>
      <c r="K1079" s="112"/>
      <c r="L1079" s="112"/>
      <c r="M1079" s="201"/>
      <c r="N1079" s="113"/>
      <c r="O1079" s="99"/>
    </row>
    <row r="1080" spans="1:15">
      <c r="A1080" s="290"/>
      <c r="B1080" s="137"/>
      <c r="C1080" s="24"/>
      <c r="D1080" s="161"/>
      <c r="E1080" s="36"/>
      <c r="F1080" s="297"/>
      <c r="G1080" s="147"/>
      <c r="H1080" s="112"/>
      <c r="I1080" s="112"/>
      <c r="J1080" s="113"/>
      <c r="K1080" s="112"/>
      <c r="L1080" s="112"/>
      <c r="M1080" s="201"/>
      <c r="N1080" s="113"/>
      <c r="O1080" s="99"/>
    </row>
    <row r="1081" spans="1:15">
      <c r="A1081" s="290"/>
      <c r="B1081" s="137"/>
      <c r="C1081" s="24"/>
      <c r="D1081" s="161"/>
      <c r="E1081" s="36"/>
      <c r="F1081" s="297"/>
      <c r="G1081" s="147"/>
      <c r="H1081" s="112"/>
      <c r="I1081" s="112"/>
      <c r="J1081" s="113"/>
      <c r="K1081" s="112"/>
      <c r="L1081" s="112"/>
      <c r="M1081" s="201"/>
      <c r="N1081" s="113"/>
      <c r="O1081" s="99"/>
    </row>
    <row r="1082" spans="1:15">
      <c r="A1082" s="290"/>
      <c r="B1082" s="137"/>
      <c r="C1082" s="24"/>
      <c r="D1082" s="161"/>
      <c r="E1082" s="134"/>
      <c r="F1082" s="297"/>
      <c r="G1082" s="147"/>
      <c r="H1082" s="112"/>
      <c r="I1082" s="112"/>
      <c r="J1082" s="113"/>
      <c r="K1082" s="112"/>
      <c r="L1082" s="112"/>
      <c r="M1082" s="201"/>
      <c r="N1082" s="113"/>
      <c r="O1082" s="99"/>
    </row>
    <row r="1083" spans="1:15" ht="19.5">
      <c r="A1083" s="290"/>
      <c r="B1083" s="173"/>
      <c r="C1083" s="123"/>
      <c r="D1083" s="161"/>
      <c r="E1083" s="164"/>
      <c r="F1083" s="302"/>
      <c r="G1083" s="147"/>
      <c r="H1083" s="112"/>
      <c r="I1083" s="112"/>
      <c r="J1083" s="113"/>
      <c r="K1083" s="112"/>
      <c r="L1083" s="112"/>
      <c r="M1083" s="201"/>
      <c r="N1083" s="113"/>
      <c r="O1083" s="99"/>
    </row>
    <row r="1084" spans="1:15">
      <c r="A1084" s="290"/>
      <c r="B1084" s="137"/>
      <c r="C1084" s="123"/>
      <c r="D1084" s="161"/>
      <c r="E1084" s="140"/>
      <c r="F1084" s="297"/>
      <c r="G1084" s="147"/>
      <c r="H1084" s="112"/>
      <c r="I1084" s="112"/>
      <c r="J1084" s="113"/>
      <c r="K1084" s="112"/>
      <c r="L1084" s="112"/>
      <c r="M1084" s="201"/>
      <c r="N1084" s="113"/>
      <c r="O1084" s="99"/>
    </row>
    <row r="1085" spans="1:15">
      <c r="A1085" s="290"/>
      <c r="B1085" s="137"/>
      <c r="C1085" s="24"/>
      <c r="D1085" s="161"/>
      <c r="E1085" s="36"/>
      <c r="F1085" s="297"/>
      <c r="G1085" s="147"/>
      <c r="H1085" s="112"/>
      <c r="I1085" s="112"/>
      <c r="J1085" s="113"/>
      <c r="K1085" s="112"/>
      <c r="L1085" s="112"/>
      <c r="M1085" s="201"/>
      <c r="N1085" s="113"/>
      <c r="O1085" s="99"/>
    </row>
    <row r="1086" spans="1:15">
      <c r="A1086" s="290"/>
      <c r="B1086" s="137"/>
      <c r="C1086" s="161"/>
      <c r="D1086" s="161"/>
      <c r="E1086" s="260"/>
      <c r="F1086" s="297"/>
      <c r="G1086" s="147"/>
      <c r="H1086" s="112"/>
      <c r="I1086" s="112"/>
      <c r="J1086" s="113"/>
      <c r="K1086" s="112"/>
      <c r="L1086" s="112"/>
      <c r="M1086" s="201"/>
      <c r="N1086" s="113"/>
      <c r="O1086" s="99"/>
    </row>
    <row r="1087" spans="1:15">
      <c r="A1087" s="290"/>
      <c r="B1087" s="137"/>
      <c r="C1087" s="161"/>
      <c r="D1087" s="161"/>
      <c r="E1087" s="260"/>
      <c r="F1087" s="297"/>
      <c r="G1087" s="147"/>
      <c r="H1087" s="112"/>
      <c r="I1087" s="112"/>
      <c r="J1087" s="113"/>
      <c r="K1087" s="172"/>
      <c r="L1087" s="172"/>
      <c r="M1087" s="172"/>
      <c r="N1087" s="166"/>
      <c r="O1087" s="99"/>
    </row>
    <row r="1088" spans="1:15">
      <c r="A1088" s="290"/>
      <c r="B1088" s="173"/>
      <c r="C1088" s="123"/>
      <c r="D1088" s="161"/>
      <c r="E1088" s="263"/>
      <c r="F1088" s="304"/>
      <c r="G1088" s="147"/>
      <c r="H1088" s="112"/>
      <c r="I1088" s="112"/>
      <c r="J1088" s="113"/>
      <c r="K1088" s="112"/>
      <c r="L1088" s="112"/>
      <c r="M1088" s="201"/>
      <c r="N1088" s="113"/>
      <c r="O1088" s="99"/>
    </row>
    <row r="1089" spans="1:15">
      <c r="A1089" s="290"/>
      <c r="B1089" s="137"/>
      <c r="C1089" s="24"/>
      <c r="D1089" s="161"/>
      <c r="E1089" s="205"/>
      <c r="F1089" s="297"/>
      <c r="G1089" s="147"/>
      <c r="H1089" s="112"/>
      <c r="I1089" s="112"/>
      <c r="J1089" s="113"/>
      <c r="K1089" s="112"/>
      <c r="L1089" s="112"/>
      <c r="M1089" s="201"/>
      <c r="N1089" s="113"/>
      <c r="O1089" s="99"/>
    </row>
    <row r="1090" spans="1:15">
      <c r="A1090" s="290"/>
      <c r="B1090" s="137"/>
      <c r="C1090" s="24"/>
      <c r="D1090" s="169"/>
      <c r="E1090" s="205"/>
      <c r="F1090" s="297"/>
      <c r="G1090" s="147"/>
      <c r="H1090" s="112"/>
      <c r="I1090" s="112"/>
      <c r="J1090" s="113"/>
      <c r="K1090" s="112"/>
      <c r="L1090" s="112"/>
      <c r="M1090" s="201"/>
      <c r="N1090" s="113"/>
      <c r="O1090" s="99"/>
    </row>
    <row r="1091" spans="1:15">
      <c r="A1091" s="290"/>
      <c r="B1091" s="137"/>
      <c r="C1091" s="24"/>
      <c r="D1091" s="169"/>
      <c r="E1091" s="205"/>
      <c r="F1091" s="297"/>
      <c r="G1091" s="147"/>
      <c r="H1091" s="112"/>
      <c r="I1091" s="112"/>
      <c r="J1091" s="113"/>
      <c r="K1091" s="112"/>
      <c r="L1091" s="112"/>
      <c r="M1091" s="201"/>
      <c r="N1091" s="113"/>
      <c r="O1091" s="99"/>
    </row>
    <row r="1092" spans="1:15">
      <c r="A1092" s="290"/>
      <c r="B1092" s="137"/>
      <c r="C1092" s="24"/>
      <c r="D1092" s="161"/>
      <c r="E1092" s="140"/>
      <c r="F1092" s="297"/>
      <c r="G1092" s="147"/>
      <c r="H1092" s="112"/>
      <c r="I1092" s="112"/>
      <c r="J1092" s="113"/>
      <c r="K1092" s="172"/>
      <c r="L1092" s="172"/>
      <c r="M1092" s="172"/>
      <c r="N1092" s="166"/>
      <c r="O1092" s="99"/>
    </row>
    <row r="1093" spans="1:15">
      <c r="A1093" s="290"/>
      <c r="B1093" s="137"/>
      <c r="C1093" s="24"/>
      <c r="D1093" s="147"/>
      <c r="E1093" s="36"/>
      <c r="F1093" s="297"/>
      <c r="G1093" s="147"/>
      <c r="H1093" s="112"/>
      <c r="I1093" s="112"/>
      <c r="J1093" s="113"/>
      <c r="K1093" s="112"/>
      <c r="L1093" s="112"/>
      <c r="M1093" s="201"/>
      <c r="N1093" s="113"/>
      <c r="O1093" s="99"/>
    </row>
    <row r="1094" spans="1:15">
      <c r="A1094" s="290"/>
      <c r="B1094" s="143"/>
      <c r="C1094" s="300"/>
      <c r="D1094" s="143"/>
      <c r="E1094" s="143"/>
      <c r="F1094" s="297"/>
      <c r="G1094" s="147"/>
      <c r="H1094" s="112"/>
      <c r="I1094" s="112"/>
      <c r="J1094" s="113"/>
      <c r="K1094" s="112"/>
      <c r="L1094" s="112"/>
      <c r="M1094" s="201"/>
      <c r="N1094" s="113"/>
      <c r="O1094" s="99"/>
    </row>
    <row r="1095" spans="1:15" ht="19.5">
      <c r="A1095" s="290"/>
      <c r="B1095" s="100"/>
      <c r="C1095" s="123"/>
      <c r="D1095" s="161"/>
      <c r="E1095" s="164"/>
      <c r="F1095" s="302"/>
      <c r="G1095" s="147"/>
      <c r="H1095" s="112"/>
      <c r="I1095" s="112"/>
      <c r="J1095" s="113"/>
      <c r="K1095" s="112"/>
      <c r="L1095" s="112"/>
      <c r="M1095" s="201"/>
      <c r="N1095" s="113"/>
      <c r="O1095" s="99"/>
    </row>
    <row r="1096" spans="1:15">
      <c r="A1096" s="290"/>
      <c r="B1096" s="137"/>
      <c r="C1096" s="24"/>
      <c r="D1096" s="161"/>
      <c r="E1096" s="260"/>
      <c r="F1096" s="297"/>
      <c r="G1096" s="147"/>
      <c r="H1096" s="112"/>
      <c r="I1096" s="112"/>
      <c r="J1096" s="113"/>
      <c r="K1096" s="112"/>
      <c r="L1096" s="112"/>
      <c r="M1096" s="201"/>
      <c r="N1096" s="113"/>
      <c r="O1096" s="99"/>
    </row>
    <row r="1097" spans="1:15">
      <c r="A1097" s="290"/>
      <c r="B1097" s="137"/>
      <c r="C1097" s="123"/>
      <c r="D1097" s="161"/>
      <c r="E1097" s="140"/>
      <c r="F1097" s="297"/>
      <c r="G1097" s="147"/>
      <c r="H1097" s="112"/>
      <c r="I1097" s="112"/>
      <c r="J1097" s="113"/>
      <c r="K1097" s="112"/>
      <c r="L1097" s="112"/>
      <c r="M1097" s="201"/>
      <c r="N1097" s="113"/>
      <c r="O1097" s="99"/>
    </row>
    <row r="1098" spans="1:15">
      <c r="A1098" s="290"/>
      <c r="B1098" s="137"/>
      <c r="C1098" s="24"/>
      <c r="D1098" s="161"/>
      <c r="E1098" s="138"/>
      <c r="F1098" s="297"/>
      <c r="G1098" s="147"/>
      <c r="H1098" s="112"/>
      <c r="I1098" s="112"/>
      <c r="J1098" s="113"/>
      <c r="K1098" s="172"/>
      <c r="L1098" s="172"/>
      <c r="M1098" s="172"/>
      <c r="N1098" s="166"/>
      <c r="O1098" s="99"/>
    </row>
    <row r="1099" spans="1:15">
      <c r="A1099" s="290"/>
      <c r="B1099" s="137"/>
      <c r="C1099" s="123"/>
      <c r="D1099" s="161"/>
      <c r="E1099" s="140"/>
      <c r="F1099" s="297"/>
      <c r="G1099" s="147"/>
      <c r="H1099" s="112"/>
      <c r="I1099" s="112"/>
      <c r="J1099" s="113"/>
      <c r="K1099" s="112"/>
      <c r="L1099" s="112"/>
      <c r="M1099" s="201"/>
      <c r="N1099" s="113"/>
      <c r="O1099" s="99"/>
    </row>
    <row r="1100" spans="1:15">
      <c r="A1100" s="290"/>
      <c r="B1100" s="137"/>
      <c r="C1100" s="123"/>
      <c r="D1100" s="161"/>
      <c r="E1100" s="138"/>
      <c r="F1100" s="297"/>
      <c r="G1100" s="147"/>
      <c r="H1100" s="112"/>
      <c r="I1100" s="112"/>
      <c r="J1100" s="113"/>
      <c r="K1100" s="112"/>
      <c r="L1100" s="112"/>
      <c r="M1100" s="112"/>
      <c r="N1100" s="113"/>
      <c r="O1100" s="99"/>
    </row>
    <row r="1101" spans="1:15">
      <c r="A1101" s="290"/>
      <c r="B1101" s="137"/>
      <c r="C1101" s="123"/>
      <c r="D1101" s="161"/>
      <c r="E1101" s="140"/>
      <c r="F1101" s="297"/>
      <c r="G1101" s="147"/>
      <c r="H1101" s="112"/>
      <c r="I1101" s="112"/>
      <c r="J1101" s="113"/>
      <c r="K1101" s="112"/>
      <c r="L1101" s="112"/>
      <c r="M1101" s="201"/>
      <c r="N1101" s="113"/>
      <c r="O1101" s="99"/>
    </row>
    <row r="1102" spans="1:15">
      <c r="A1102" s="290"/>
      <c r="B1102" s="137"/>
      <c r="C1102" s="147"/>
      <c r="D1102" s="147"/>
      <c r="E1102" s="110"/>
      <c r="F1102" s="297"/>
      <c r="G1102" s="147"/>
      <c r="H1102" s="112"/>
      <c r="I1102" s="112"/>
      <c r="J1102" s="113"/>
      <c r="K1102" s="112"/>
      <c r="L1102" s="112"/>
      <c r="M1102" s="201"/>
      <c r="N1102" s="113"/>
      <c r="O1102" s="99"/>
    </row>
    <row r="1103" spans="1:15">
      <c r="A1103" s="290"/>
      <c r="B1103" s="137"/>
      <c r="C1103" s="147"/>
      <c r="D1103" s="147"/>
      <c r="E1103" s="36"/>
      <c r="F1103" s="297"/>
      <c r="G1103" s="147"/>
      <c r="H1103" s="112"/>
      <c r="I1103" s="112"/>
      <c r="J1103" s="113"/>
      <c r="K1103" s="112"/>
      <c r="L1103" s="112"/>
      <c r="M1103" s="201"/>
      <c r="N1103" s="113"/>
      <c r="O1103" s="99"/>
    </row>
    <row r="1104" spans="1:15">
      <c r="A1104" s="290"/>
      <c r="B1104" s="137"/>
      <c r="C1104" s="24"/>
      <c r="D1104" s="161"/>
      <c r="E1104" s="36"/>
      <c r="F1104" s="297"/>
      <c r="G1104" s="147"/>
      <c r="H1104" s="112"/>
      <c r="I1104" s="112"/>
      <c r="J1104" s="113"/>
      <c r="K1104" s="112"/>
      <c r="L1104" s="112"/>
      <c r="M1104" s="201"/>
      <c r="N1104" s="113"/>
      <c r="O1104" s="99"/>
    </row>
    <row r="1105" spans="1:15">
      <c r="A1105" s="290"/>
      <c r="B1105" s="137"/>
      <c r="C1105" s="24"/>
      <c r="D1105" s="161"/>
      <c r="E1105" s="36"/>
      <c r="F1105" s="297"/>
      <c r="G1105" s="147"/>
      <c r="H1105" s="112"/>
      <c r="I1105" s="112"/>
      <c r="J1105" s="113"/>
      <c r="K1105" s="112"/>
      <c r="L1105" s="112"/>
      <c r="M1105" s="201"/>
      <c r="N1105" s="113"/>
      <c r="O1105" s="99"/>
    </row>
    <row r="1106" spans="1:15">
      <c r="A1106" s="290"/>
      <c r="B1106" s="137"/>
      <c r="C1106" s="24"/>
      <c r="D1106" s="161"/>
      <c r="E1106" s="134"/>
      <c r="F1106" s="291"/>
      <c r="G1106" s="147"/>
      <c r="H1106" s="112"/>
      <c r="I1106" s="112"/>
      <c r="J1106" s="113"/>
      <c r="K1106" s="112"/>
      <c r="L1106" s="112"/>
      <c r="M1106" s="201"/>
      <c r="N1106" s="113"/>
      <c r="O1106" s="99"/>
    </row>
    <row r="1107" spans="1:15">
      <c r="A1107" s="290"/>
      <c r="B1107" s="137"/>
      <c r="C1107" s="147"/>
      <c r="D1107" s="147"/>
      <c r="E1107" s="110"/>
      <c r="F1107" s="297"/>
      <c r="G1107" s="147"/>
      <c r="H1107" s="112"/>
      <c r="I1107" s="112"/>
      <c r="J1107" s="113"/>
      <c r="K1107" s="112"/>
      <c r="L1107" s="112"/>
      <c r="M1107" s="201"/>
      <c r="N1107" s="113"/>
      <c r="O1107" s="99"/>
    </row>
    <row r="1108" spans="1:15">
      <c r="A1108" s="290"/>
      <c r="B1108" s="137"/>
      <c r="C1108" s="147"/>
      <c r="D1108" s="147"/>
      <c r="E1108" s="36"/>
      <c r="F1108" s="297"/>
      <c r="G1108" s="147"/>
      <c r="H1108" s="112"/>
      <c r="I1108" s="112"/>
      <c r="J1108" s="113"/>
      <c r="K1108" s="112"/>
      <c r="L1108" s="112"/>
      <c r="M1108" s="201"/>
      <c r="N1108" s="113"/>
      <c r="O1108" s="99"/>
    </row>
    <row r="1109" spans="1:15">
      <c r="A1109" s="290"/>
      <c r="B1109" s="137"/>
      <c r="C1109" s="24"/>
      <c r="D1109" s="161"/>
      <c r="E1109" s="36"/>
      <c r="F1109" s="297"/>
      <c r="G1109" s="147"/>
      <c r="H1109" s="112"/>
      <c r="I1109" s="112"/>
      <c r="J1109" s="113"/>
      <c r="K1109" s="112"/>
      <c r="L1109" s="112"/>
      <c r="M1109" s="201"/>
      <c r="N1109" s="113"/>
      <c r="O1109" s="99"/>
    </row>
    <row r="1110" spans="1:15">
      <c r="A1110" s="290"/>
      <c r="B1110" s="137"/>
      <c r="C1110" s="24"/>
      <c r="D1110" s="161"/>
      <c r="E1110" s="36"/>
      <c r="F1110" s="297"/>
      <c r="G1110" s="147"/>
      <c r="H1110" s="112"/>
      <c r="I1110" s="112"/>
      <c r="J1110" s="113"/>
      <c r="K1110" s="112"/>
      <c r="L1110" s="112"/>
      <c r="M1110" s="201"/>
      <c r="N1110" s="113"/>
      <c r="O1110" s="99"/>
    </row>
    <row r="1111" spans="1:15">
      <c r="A1111" s="290"/>
      <c r="B1111" s="137"/>
      <c r="C1111" s="24"/>
      <c r="D1111" s="161"/>
      <c r="E1111" s="134"/>
      <c r="F1111" s="291"/>
      <c r="G1111" s="147"/>
      <c r="H1111" s="112"/>
      <c r="I1111" s="112"/>
      <c r="J1111" s="113"/>
      <c r="K1111" s="172"/>
      <c r="L1111" s="172"/>
      <c r="M1111" s="172"/>
      <c r="N1111" s="166"/>
      <c r="O1111" s="99"/>
    </row>
    <row r="1112" spans="1:15">
      <c r="A1112" s="290"/>
      <c r="B1112" s="194"/>
      <c r="C1112" s="123"/>
      <c r="D1112" s="161"/>
      <c r="E1112" s="262"/>
      <c r="F1112" s="304"/>
      <c r="G1112" s="307"/>
      <c r="H1112" s="298"/>
      <c r="I1112" s="165"/>
      <c r="J1112" s="166"/>
      <c r="K1112" s="112"/>
      <c r="L1112" s="112"/>
      <c r="M1112" s="201"/>
      <c r="N1112" s="113"/>
      <c r="O1112" s="99"/>
    </row>
    <row r="1113" spans="1:15">
      <c r="A1113" s="290"/>
      <c r="B1113" s="137"/>
      <c r="C1113" s="123"/>
      <c r="D1113" s="161"/>
      <c r="E1113" s="140"/>
      <c r="F1113" s="297"/>
      <c r="G1113" s="147"/>
      <c r="H1113" s="112"/>
      <c r="I1113" s="112"/>
      <c r="J1113" s="113"/>
      <c r="K1113" s="112"/>
      <c r="L1113" s="112"/>
      <c r="M1113" s="201"/>
      <c r="N1113" s="113"/>
      <c r="O1113" s="99"/>
    </row>
    <row r="1114" spans="1:15">
      <c r="A1114" s="290"/>
      <c r="B1114" s="137"/>
      <c r="C1114" s="24"/>
      <c r="D1114" s="161"/>
      <c r="E1114" s="36"/>
      <c r="F1114" s="297"/>
      <c r="G1114" s="147"/>
      <c r="H1114" s="112"/>
      <c r="I1114" s="112"/>
      <c r="J1114" s="113"/>
      <c r="K1114" s="112"/>
      <c r="L1114" s="112"/>
      <c r="M1114" s="201"/>
      <c r="N1114" s="113"/>
      <c r="O1114" s="99"/>
    </row>
    <row r="1115" spans="1:15">
      <c r="A1115" s="290"/>
      <c r="B1115" s="137"/>
      <c r="C1115" s="161"/>
      <c r="D1115" s="161"/>
      <c r="E1115" s="260"/>
      <c r="F1115" s="297"/>
      <c r="G1115" s="147"/>
      <c r="H1115" s="112"/>
      <c r="I1115" s="112"/>
      <c r="J1115" s="113"/>
      <c r="K1115" s="112"/>
      <c r="L1115" s="112"/>
      <c r="M1115" s="201"/>
      <c r="N1115" s="113"/>
      <c r="O1115" s="99"/>
    </row>
    <row r="1116" spans="1:15">
      <c r="A1116" s="290"/>
      <c r="B1116" s="137"/>
      <c r="C1116" s="161"/>
      <c r="D1116" s="161"/>
      <c r="E1116" s="260"/>
      <c r="F1116" s="291"/>
      <c r="G1116" s="147"/>
      <c r="H1116" s="112"/>
      <c r="I1116" s="112"/>
      <c r="J1116" s="113"/>
      <c r="K1116" s="172"/>
      <c r="L1116" s="172"/>
      <c r="M1116" s="172"/>
      <c r="N1116" s="166"/>
      <c r="O1116" s="99"/>
    </row>
    <row r="1117" spans="1:15">
      <c r="A1117" s="290"/>
      <c r="B1117" s="194"/>
      <c r="C1117" s="123"/>
      <c r="D1117" s="161"/>
      <c r="E1117" s="263"/>
      <c r="F1117" s="304"/>
      <c r="G1117" s="307"/>
      <c r="H1117" s="298"/>
      <c r="I1117" s="165"/>
      <c r="J1117" s="166"/>
      <c r="K1117" s="112"/>
      <c r="L1117" s="112"/>
      <c r="M1117" s="201"/>
      <c r="N1117" s="113"/>
      <c r="O1117" s="99"/>
    </row>
    <row r="1118" spans="1:15">
      <c r="A1118" s="290"/>
      <c r="B1118" s="137"/>
      <c r="C1118" s="24"/>
      <c r="D1118" s="161"/>
      <c r="E1118" s="205"/>
      <c r="F1118" s="297"/>
      <c r="G1118" s="147"/>
      <c r="H1118" s="112"/>
      <c r="I1118" s="112"/>
      <c r="J1118" s="113"/>
      <c r="K1118" s="112"/>
      <c r="L1118" s="112"/>
      <c r="M1118" s="201"/>
      <c r="N1118" s="113"/>
      <c r="O1118" s="99"/>
    </row>
    <row r="1119" spans="1:15">
      <c r="A1119" s="290"/>
      <c r="B1119" s="137"/>
      <c r="C1119" s="24"/>
      <c r="D1119" s="169"/>
      <c r="E1119" s="205"/>
      <c r="F1119" s="297"/>
      <c r="G1119" s="147"/>
      <c r="H1119" s="112"/>
      <c r="I1119" s="112"/>
      <c r="J1119" s="113"/>
      <c r="K1119" s="112"/>
      <c r="L1119" s="112"/>
      <c r="M1119" s="201"/>
      <c r="N1119" s="113"/>
      <c r="O1119" s="99"/>
    </row>
    <row r="1120" spans="1:15">
      <c r="A1120" s="290"/>
      <c r="B1120" s="137"/>
      <c r="C1120" s="24"/>
      <c r="D1120" s="169"/>
      <c r="E1120" s="205"/>
      <c r="F1120" s="297"/>
      <c r="G1120" s="147"/>
      <c r="H1120" s="112"/>
      <c r="I1120" s="112"/>
      <c r="J1120" s="113"/>
      <c r="K1120" s="112"/>
      <c r="L1120" s="112"/>
      <c r="M1120" s="201"/>
      <c r="N1120" s="113"/>
      <c r="O1120" s="99"/>
    </row>
    <row r="1121" spans="1:15">
      <c r="A1121" s="290"/>
      <c r="B1121" s="137"/>
      <c r="C1121" s="24"/>
      <c r="D1121" s="161"/>
      <c r="E1121" s="140"/>
      <c r="F1121" s="297"/>
      <c r="G1121" s="147"/>
      <c r="H1121" s="112"/>
      <c r="I1121" s="112"/>
      <c r="J1121" s="113"/>
      <c r="K1121" s="112"/>
      <c r="L1121" s="112"/>
      <c r="M1121" s="201"/>
      <c r="N1121" s="113"/>
      <c r="O1121" s="99"/>
    </row>
    <row r="1122" spans="1:15">
      <c r="A1122" s="290"/>
      <c r="B1122" s="137"/>
      <c r="C1122" s="24"/>
      <c r="D1122" s="147"/>
      <c r="E1122" s="36"/>
      <c r="F1122" s="297"/>
      <c r="G1122" s="147"/>
      <c r="H1122" s="112"/>
      <c r="I1122" s="112"/>
      <c r="J1122" s="113"/>
      <c r="K1122" s="301"/>
      <c r="L1122" s="301"/>
      <c r="M1122" s="301"/>
      <c r="N1122" s="301"/>
      <c r="O1122" s="99"/>
    </row>
    <row r="1123" spans="1:15" ht="19.5">
      <c r="A1123" s="290"/>
      <c r="B1123" s="194"/>
      <c r="C1123" s="123"/>
      <c r="D1123" s="161"/>
      <c r="E1123" s="164"/>
      <c r="F1123" s="304"/>
      <c r="G1123" s="307"/>
      <c r="H1123" s="298"/>
      <c r="I1123" s="165"/>
      <c r="J1123" s="166"/>
      <c r="K1123" s="172"/>
      <c r="L1123" s="172"/>
      <c r="M1123" s="172"/>
      <c r="N1123" s="166"/>
      <c r="O1123" s="99"/>
    </row>
    <row r="1124" spans="1:15">
      <c r="A1124" s="290"/>
      <c r="B1124" s="137"/>
      <c r="C1124" s="123"/>
      <c r="D1124" s="161"/>
      <c r="E1124" s="140"/>
      <c r="F1124" s="297"/>
      <c r="G1124" s="147"/>
      <c r="H1124" s="112"/>
      <c r="I1124" s="112"/>
      <c r="J1124" s="113"/>
      <c r="K1124" s="112"/>
      <c r="L1124" s="112"/>
      <c r="M1124" s="201"/>
      <c r="N1124" s="113"/>
      <c r="O1124" s="99"/>
    </row>
    <row r="1125" spans="1:15">
      <c r="A1125" s="290"/>
      <c r="B1125" s="137"/>
      <c r="C1125" s="123"/>
      <c r="D1125" s="161"/>
      <c r="E1125" s="140"/>
      <c r="F1125" s="297"/>
      <c r="G1125" s="147"/>
      <c r="H1125" s="112"/>
      <c r="I1125" s="112"/>
      <c r="J1125" s="113"/>
      <c r="K1125" s="172"/>
      <c r="L1125" s="172"/>
      <c r="M1125" s="172"/>
      <c r="N1125" s="166"/>
      <c r="O1125" s="99"/>
    </row>
    <row r="1126" spans="1:15">
      <c r="A1126" s="290"/>
      <c r="B1126" s="137"/>
      <c r="C1126" s="147"/>
      <c r="D1126" s="147"/>
      <c r="E1126" s="110"/>
      <c r="F1126" s="297"/>
      <c r="G1126" s="147"/>
      <c r="H1126" s="112"/>
      <c r="I1126" s="112"/>
      <c r="J1126" s="113"/>
      <c r="K1126" s="112"/>
      <c r="L1126" s="112"/>
      <c r="M1126" s="201"/>
      <c r="N1126" s="113"/>
      <c r="O1126" s="99"/>
    </row>
    <row r="1127" spans="1:15">
      <c r="A1127" s="290"/>
      <c r="B1127" s="137"/>
      <c r="C1127" s="147"/>
      <c r="D1127" s="147"/>
      <c r="E1127" s="36"/>
      <c r="F1127" s="297"/>
      <c r="G1127" s="147"/>
      <c r="H1127" s="112"/>
      <c r="I1127" s="112"/>
      <c r="J1127" s="113"/>
      <c r="K1127" s="112"/>
      <c r="L1127" s="112"/>
      <c r="M1127" s="112"/>
      <c r="N1127" s="113"/>
      <c r="O1127" s="99"/>
    </row>
    <row r="1128" spans="1:15">
      <c r="A1128" s="290"/>
      <c r="B1128" s="137"/>
      <c r="C1128" s="24"/>
      <c r="D1128" s="161"/>
      <c r="E1128" s="36"/>
      <c r="F1128" s="297"/>
      <c r="G1128" s="147"/>
      <c r="H1128" s="112"/>
      <c r="I1128" s="112"/>
      <c r="J1128" s="113"/>
      <c r="K1128" s="112"/>
      <c r="L1128" s="112"/>
      <c r="M1128" s="201"/>
      <c r="N1128" s="113"/>
      <c r="O1128" s="99"/>
    </row>
    <row r="1129" spans="1:15">
      <c r="A1129" s="290"/>
      <c r="B1129" s="137"/>
      <c r="C1129" s="24"/>
      <c r="D1129" s="161"/>
      <c r="E1129" s="36"/>
      <c r="F1129" s="297"/>
      <c r="G1129" s="147"/>
      <c r="H1129" s="112"/>
      <c r="I1129" s="112"/>
      <c r="J1129" s="113"/>
      <c r="K1129" s="112"/>
      <c r="L1129" s="112"/>
      <c r="M1129" s="201"/>
      <c r="N1129" s="113"/>
      <c r="O1129" s="99"/>
    </row>
    <row r="1130" spans="1:15">
      <c r="A1130" s="290"/>
      <c r="B1130" s="137"/>
      <c r="C1130" s="24"/>
      <c r="D1130" s="161"/>
      <c r="E1130" s="134"/>
      <c r="F1130" s="297"/>
      <c r="G1130" s="147"/>
      <c r="H1130" s="112"/>
      <c r="I1130" s="112"/>
      <c r="J1130" s="113"/>
      <c r="K1130" s="112"/>
      <c r="L1130" s="112"/>
      <c r="M1130" s="201"/>
      <c r="N1130" s="113"/>
      <c r="O1130" s="99"/>
    </row>
    <row r="1131" spans="1:15">
      <c r="A1131" s="290"/>
      <c r="B1131" s="137"/>
      <c r="C1131" s="147"/>
      <c r="D1131" s="147"/>
      <c r="E1131" s="110"/>
      <c r="F1131" s="297"/>
      <c r="G1131" s="147"/>
      <c r="H1131" s="112"/>
      <c r="I1131" s="112"/>
      <c r="J1131" s="113"/>
      <c r="K1131" s="112"/>
      <c r="L1131" s="112"/>
      <c r="M1131" s="201"/>
      <c r="N1131" s="113"/>
      <c r="O1131" s="99"/>
    </row>
    <row r="1132" spans="1:15">
      <c r="A1132" s="290"/>
      <c r="B1132" s="137"/>
      <c r="C1132" s="147"/>
      <c r="D1132" s="147"/>
      <c r="E1132" s="36"/>
      <c r="F1132" s="297"/>
      <c r="G1132" s="147"/>
      <c r="H1132" s="112"/>
      <c r="I1132" s="112"/>
      <c r="J1132" s="113"/>
      <c r="K1132" s="112"/>
      <c r="L1132" s="112"/>
      <c r="M1132" s="201"/>
      <c r="N1132" s="113"/>
      <c r="O1132" s="99"/>
    </row>
    <row r="1133" spans="1:15">
      <c r="A1133" s="290"/>
      <c r="B1133" s="137"/>
      <c r="C1133" s="24"/>
      <c r="D1133" s="161"/>
      <c r="E1133" s="36"/>
      <c r="F1133" s="297"/>
      <c r="G1133" s="147"/>
      <c r="H1133" s="112"/>
      <c r="I1133" s="112"/>
      <c r="J1133" s="113"/>
      <c r="K1133" s="172"/>
      <c r="L1133" s="172"/>
      <c r="M1133" s="172"/>
      <c r="N1133" s="166"/>
      <c r="O1133" s="99"/>
    </row>
    <row r="1134" spans="1:15">
      <c r="A1134" s="290"/>
      <c r="B1134" s="137"/>
      <c r="C1134" s="24"/>
      <c r="D1134" s="161"/>
      <c r="E1134" s="36"/>
      <c r="F1134" s="297"/>
      <c r="G1134" s="147"/>
      <c r="H1134" s="112"/>
      <c r="I1134" s="112"/>
      <c r="J1134" s="113"/>
      <c r="K1134" s="112"/>
      <c r="L1134" s="112"/>
      <c r="M1134" s="201"/>
      <c r="N1134" s="113"/>
      <c r="O1134" s="99"/>
    </row>
    <row r="1135" spans="1:15">
      <c r="A1135" s="290"/>
      <c r="B1135" s="137"/>
      <c r="C1135" s="24"/>
      <c r="D1135" s="161"/>
      <c r="E1135" s="134"/>
      <c r="F1135" s="291"/>
      <c r="G1135" s="147"/>
      <c r="H1135" s="112"/>
      <c r="I1135" s="112"/>
      <c r="J1135" s="113"/>
      <c r="K1135" s="112"/>
      <c r="L1135" s="112"/>
      <c r="M1135" s="201"/>
      <c r="N1135" s="113"/>
      <c r="O1135" s="99"/>
    </row>
    <row r="1136" spans="1:15" ht="19.5">
      <c r="A1136" s="290"/>
      <c r="B1136" s="194"/>
      <c r="C1136" s="123"/>
      <c r="D1136" s="161"/>
      <c r="E1136" s="164"/>
      <c r="F1136" s="304"/>
      <c r="G1136" s="307"/>
      <c r="H1136" s="298"/>
      <c r="I1136" s="165"/>
      <c r="J1136" s="166"/>
      <c r="K1136" s="112"/>
      <c r="L1136" s="112"/>
      <c r="M1136" s="201"/>
      <c r="N1136" s="113"/>
      <c r="O1136" s="99"/>
    </row>
    <row r="1137" spans="1:15">
      <c r="A1137" s="290"/>
      <c r="B1137" s="137"/>
      <c r="C1137" s="123"/>
      <c r="D1137" s="161"/>
      <c r="E1137" s="140"/>
      <c r="F1137" s="297"/>
      <c r="G1137" s="147"/>
      <c r="H1137" s="112"/>
      <c r="I1137" s="112"/>
      <c r="J1137" s="113"/>
      <c r="K1137" s="112"/>
      <c r="L1137" s="112"/>
      <c r="M1137" s="201"/>
      <c r="N1137" s="113"/>
      <c r="O1137" s="99"/>
    </row>
    <row r="1138" spans="1:15">
      <c r="A1138" s="290"/>
      <c r="B1138" s="137"/>
      <c r="C1138" s="24"/>
      <c r="D1138" s="161"/>
      <c r="E1138" s="36"/>
      <c r="F1138" s="297"/>
      <c r="G1138" s="147"/>
      <c r="H1138" s="112"/>
      <c r="I1138" s="112"/>
      <c r="J1138" s="113"/>
      <c r="K1138" s="172"/>
      <c r="L1138" s="172"/>
      <c r="M1138" s="172"/>
      <c r="N1138" s="166"/>
      <c r="O1138" s="99"/>
    </row>
    <row r="1139" spans="1:15">
      <c r="A1139" s="290"/>
      <c r="B1139" s="137"/>
      <c r="C1139" s="161"/>
      <c r="D1139" s="161"/>
      <c r="E1139" s="260"/>
      <c r="F1139" s="297"/>
      <c r="G1139" s="147"/>
      <c r="H1139" s="112"/>
      <c r="I1139" s="112"/>
      <c r="J1139" s="113"/>
      <c r="K1139" s="112"/>
      <c r="L1139" s="112"/>
      <c r="M1139" s="201"/>
      <c r="N1139" s="113"/>
      <c r="O1139" s="99"/>
    </row>
    <row r="1140" spans="1:15">
      <c r="A1140" s="290"/>
      <c r="B1140" s="137"/>
      <c r="C1140" s="161"/>
      <c r="D1140" s="161"/>
      <c r="E1140" s="260"/>
      <c r="F1140" s="291"/>
      <c r="G1140" s="147"/>
      <c r="H1140" s="112"/>
      <c r="I1140" s="112"/>
      <c r="J1140" s="113"/>
      <c r="K1140" s="112"/>
      <c r="L1140" s="112"/>
      <c r="M1140" s="201"/>
      <c r="N1140" s="113"/>
      <c r="O1140" s="99"/>
    </row>
    <row r="1141" spans="1:15">
      <c r="A1141" s="290"/>
      <c r="B1141" s="194"/>
      <c r="C1141" s="123"/>
      <c r="D1141" s="161"/>
      <c r="E1141" s="263"/>
      <c r="F1141" s="304"/>
      <c r="G1141" s="307"/>
      <c r="H1141" s="298"/>
      <c r="I1141" s="165"/>
      <c r="J1141" s="166"/>
      <c r="K1141" s="112"/>
      <c r="L1141" s="112"/>
      <c r="M1141" s="201"/>
      <c r="N1141" s="113"/>
      <c r="O1141" s="99"/>
    </row>
    <row r="1142" spans="1:15">
      <c r="A1142" s="290"/>
      <c r="B1142" s="137"/>
      <c r="C1142" s="24"/>
      <c r="D1142" s="161"/>
      <c r="E1142" s="205"/>
      <c r="F1142" s="297"/>
      <c r="G1142" s="147"/>
      <c r="H1142" s="112"/>
      <c r="I1142" s="112"/>
      <c r="J1142" s="113"/>
      <c r="K1142" s="112"/>
      <c r="L1142" s="112"/>
      <c r="M1142" s="201"/>
      <c r="N1142" s="113"/>
      <c r="O1142" s="99"/>
    </row>
    <row r="1143" spans="1:15">
      <c r="A1143" s="290"/>
      <c r="B1143" s="137"/>
      <c r="C1143" s="24"/>
      <c r="D1143" s="169"/>
      <c r="E1143" s="205"/>
      <c r="F1143" s="297"/>
      <c r="G1143" s="147"/>
      <c r="H1143" s="112"/>
      <c r="I1143" s="112"/>
      <c r="J1143" s="113"/>
      <c r="K1143" s="112"/>
      <c r="L1143" s="112"/>
      <c r="M1143" s="201"/>
      <c r="N1143" s="113"/>
      <c r="O1143" s="99"/>
    </row>
    <row r="1144" spans="1:15">
      <c r="A1144" s="290"/>
      <c r="B1144" s="137"/>
      <c r="C1144" s="24"/>
      <c r="D1144" s="169"/>
      <c r="E1144" s="205"/>
      <c r="F1144" s="297"/>
      <c r="G1144" s="147"/>
      <c r="H1144" s="112"/>
      <c r="I1144" s="112"/>
      <c r="J1144" s="113"/>
      <c r="K1144" s="301"/>
      <c r="L1144" s="301"/>
      <c r="M1144" s="301"/>
      <c r="N1144" s="301"/>
      <c r="O1144" s="99"/>
    </row>
    <row r="1145" spans="1:15">
      <c r="A1145" s="290"/>
      <c r="B1145" s="137"/>
      <c r="C1145" s="24"/>
      <c r="D1145" s="161"/>
      <c r="E1145" s="140"/>
      <c r="F1145" s="297"/>
      <c r="G1145" s="147"/>
      <c r="H1145" s="112"/>
      <c r="I1145" s="112"/>
      <c r="J1145" s="113"/>
      <c r="K1145" s="172"/>
      <c r="L1145" s="172"/>
      <c r="M1145" s="172"/>
      <c r="N1145" s="166"/>
      <c r="O1145" s="99"/>
    </row>
    <row r="1146" spans="1:15">
      <c r="A1146" s="290"/>
      <c r="B1146" s="137"/>
      <c r="C1146" s="24"/>
      <c r="D1146" s="147"/>
      <c r="E1146" s="36"/>
      <c r="F1146" s="297"/>
      <c r="G1146" s="147"/>
      <c r="H1146" s="112"/>
      <c r="I1146" s="112"/>
      <c r="J1146" s="113"/>
      <c r="K1146" s="112"/>
      <c r="L1146" s="112"/>
      <c r="M1146" s="201"/>
      <c r="N1146" s="113"/>
      <c r="O1146" s="99"/>
    </row>
    <row r="1147" spans="1:15">
      <c r="A1147" s="290"/>
      <c r="B1147" s="143"/>
      <c r="C1147" s="300"/>
      <c r="D1147" s="143"/>
      <c r="E1147" s="143"/>
      <c r="F1147" s="297"/>
      <c r="G1147" s="301"/>
      <c r="H1147" s="298"/>
      <c r="I1147" s="301"/>
      <c r="J1147" s="301"/>
      <c r="K1147" s="172"/>
      <c r="L1147" s="172"/>
      <c r="M1147" s="172"/>
      <c r="N1147" s="166"/>
      <c r="O1147" s="99"/>
    </row>
    <row r="1148" spans="1:15" ht="19.5">
      <c r="A1148" s="290"/>
      <c r="B1148" s="173"/>
      <c r="C1148" s="123"/>
      <c r="D1148" s="161"/>
      <c r="E1148" s="164"/>
      <c r="F1148" s="302"/>
      <c r="G1148" s="307"/>
      <c r="H1148" s="165"/>
      <c r="I1148" s="165"/>
      <c r="J1148" s="166"/>
      <c r="K1148" s="112"/>
      <c r="L1148" s="112"/>
      <c r="M1148" s="201"/>
      <c r="N1148" s="113"/>
      <c r="O1148" s="99"/>
    </row>
    <row r="1149" spans="1:15">
      <c r="A1149" s="290"/>
      <c r="B1149" s="24"/>
      <c r="C1149" s="123"/>
      <c r="D1149" s="161"/>
      <c r="E1149" s="138"/>
      <c r="F1149" s="297"/>
      <c r="G1149" s="147"/>
      <c r="H1149" s="112"/>
      <c r="I1149" s="112"/>
      <c r="J1149" s="113"/>
      <c r="K1149" s="112"/>
      <c r="L1149" s="112"/>
      <c r="M1149" s="201"/>
      <c r="N1149" s="113"/>
      <c r="O1149" s="99"/>
    </row>
    <row r="1150" spans="1:15" ht="19.5">
      <c r="A1150" s="290"/>
      <c r="B1150" s="308"/>
      <c r="C1150" s="123"/>
      <c r="D1150" s="161"/>
      <c r="E1150" s="164"/>
      <c r="F1150" s="304"/>
      <c r="G1150" s="307"/>
      <c r="H1150" s="165"/>
      <c r="I1150" s="165"/>
      <c r="J1150" s="166"/>
      <c r="K1150" s="112"/>
      <c r="L1150" s="112"/>
      <c r="M1150" s="201"/>
      <c r="N1150" s="113"/>
      <c r="O1150" s="99"/>
    </row>
    <row r="1151" spans="1:15">
      <c r="A1151" s="290"/>
      <c r="B1151" s="137"/>
      <c r="C1151" s="51"/>
      <c r="D1151" s="161"/>
      <c r="E1151" s="260"/>
      <c r="F1151" s="297"/>
      <c r="G1151" s="147"/>
      <c r="H1151" s="112"/>
      <c r="I1151" s="112"/>
      <c r="J1151" s="113"/>
      <c r="K1151" s="112"/>
      <c r="L1151" s="112"/>
      <c r="M1151" s="201"/>
      <c r="N1151" s="113"/>
      <c r="O1151" s="99"/>
    </row>
    <row r="1152" spans="1:15">
      <c r="A1152" s="290"/>
      <c r="B1152" s="137"/>
      <c r="C1152" s="51"/>
      <c r="D1152" s="161"/>
      <c r="E1152" s="260"/>
      <c r="F1152" s="297"/>
      <c r="G1152" s="147"/>
      <c r="H1152" s="112"/>
      <c r="I1152" s="112"/>
      <c r="J1152" s="113"/>
      <c r="K1152" s="172"/>
      <c r="L1152" s="172"/>
      <c r="M1152" s="172"/>
      <c r="N1152" s="166"/>
      <c r="O1152" s="99"/>
    </row>
    <row r="1153" spans="1:15">
      <c r="A1153" s="290"/>
      <c r="B1153" s="137"/>
      <c r="C1153" s="24"/>
      <c r="D1153" s="161"/>
      <c r="E1153" s="110"/>
      <c r="F1153" s="297"/>
      <c r="G1153" s="147"/>
      <c r="H1153" s="112"/>
      <c r="I1153" s="112"/>
      <c r="J1153" s="113"/>
      <c r="K1153" s="112"/>
      <c r="L1153" s="112"/>
      <c r="M1153" s="201"/>
      <c r="N1153" s="113"/>
      <c r="O1153" s="99"/>
    </row>
    <row r="1154" spans="1:15">
      <c r="A1154" s="290"/>
      <c r="B1154" s="137"/>
      <c r="C1154" s="24"/>
      <c r="D1154" s="161"/>
      <c r="E1154" s="36"/>
      <c r="F1154" s="297"/>
      <c r="G1154" s="147"/>
      <c r="H1154" s="112"/>
      <c r="I1154" s="112"/>
      <c r="J1154" s="113"/>
      <c r="K1154" s="112"/>
      <c r="L1154" s="112"/>
      <c r="M1154" s="201"/>
      <c r="N1154" s="113"/>
      <c r="O1154" s="99"/>
    </row>
    <row r="1155" spans="1:15">
      <c r="A1155" s="290"/>
      <c r="B1155" s="137"/>
      <c r="C1155" s="24"/>
      <c r="D1155" s="161"/>
      <c r="E1155" s="36"/>
      <c r="F1155" s="297"/>
      <c r="G1155" s="147"/>
      <c r="H1155" s="112"/>
      <c r="I1155" s="112"/>
      <c r="J1155" s="113"/>
      <c r="K1155" s="112"/>
      <c r="L1155" s="112"/>
      <c r="M1155" s="201"/>
      <c r="N1155" s="113"/>
      <c r="O1155" s="99"/>
    </row>
    <row r="1156" spans="1:15">
      <c r="A1156" s="290"/>
      <c r="B1156" s="137"/>
      <c r="C1156" s="24"/>
      <c r="D1156" s="161"/>
      <c r="E1156" s="36"/>
      <c r="F1156" s="297"/>
      <c r="G1156" s="147"/>
      <c r="H1156" s="112"/>
      <c r="I1156" s="112"/>
      <c r="J1156" s="113"/>
      <c r="K1156" s="112"/>
      <c r="L1156" s="112"/>
      <c r="M1156" s="112"/>
      <c r="N1156" s="113"/>
      <c r="O1156" s="99"/>
    </row>
    <row r="1157" spans="1:15">
      <c r="A1157" s="290"/>
      <c r="B1157" s="137"/>
      <c r="C1157" s="24"/>
      <c r="D1157" s="161"/>
      <c r="E1157" s="134"/>
      <c r="F1157" s="291"/>
      <c r="G1157" s="147"/>
      <c r="H1157" s="112"/>
      <c r="I1157" s="112"/>
      <c r="J1157" s="113"/>
      <c r="K1157" s="112"/>
      <c r="L1157" s="112"/>
      <c r="M1157" s="201"/>
      <c r="N1157" s="113"/>
      <c r="O1157" s="99"/>
    </row>
    <row r="1158" spans="1:15" ht="19.5">
      <c r="A1158" s="290"/>
      <c r="B1158" s="194"/>
      <c r="C1158" s="123"/>
      <c r="D1158" s="161"/>
      <c r="E1158" s="164"/>
      <c r="F1158" s="304"/>
      <c r="G1158" s="307"/>
      <c r="H1158" s="298"/>
      <c r="I1158" s="165"/>
      <c r="J1158" s="166"/>
      <c r="K1158" s="112"/>
      <c r="L1158" s="112"/>
      <c r="M1158" s="112"/>
      <c r="N1158" s="113"/>
      <c r="O1158" s="99"/>
    </row>
    <row r="1159" spans="1:15">
      <c r="A1159" s="290"/>
      <c r="B1159" s="137"/>
      <c r="C1159" s="123"/>
      <c r="D1159" s="161"/>
      <c r="E1159" s="140"/>
      <c r="F1159" s="297"/>
      <c r="G1159" s="147"/>
      <c r="H1159" s="112"/>
      <c r="I1159" s="112"/>
      <c r="J1159" s="113"/>
      <c r="K1159" s="112"/>
      <c r="L1159" s="112"/>
      <c r="M1159" s="201"/>
      <c r="N1159" s="113"/>
      <c r="O1159" s="99"/>
    </row>
    <row r="1160" spans="1:15">
      <c r="A1160" s="290"/>
      <c r="B1160" s="137"/>
      <c r="C1160" s="24"/>
      <c r="D1160" s="161"/>
      <c r="E1160" s="36"/>
      <c r="F1160" s="297"/>
      <c r="G1160" s="147"/>
      <c r="H1160" s="112"/>
      <c r="I1160" s="112"/>
      <c r="J1160" s="113"/>
      <c r="K1160" s="112"/>
      <c r="L1160" s="112"/>
      <c r="M1160" s="201"/>
      <c r="N1160" s="113"/>
      <c r="O1160" s="99"/>
    </row>
    <row r="1161" spans="1:15">
      <c r="A1161" s="290"/>
      <c r="B1161" s="137"/>
      <c r="C1161" s="161"/>
      <c r="D1161" s="161"/>
      <c r="E1161" s="260"/>
      <c r="F1161" s="297"/>
      <c r="G1161" s="147"/>
      <c r="H1161" s="112"/>
      <c r="I1161" s="112"/>
      <c r="J1161" s="113"/>
      <c r="K1161" s="112"/>
      <c r="L1161" s="112"/>
      <c r="M1161" s="201"/>
      <c r="N1161" s="113"/>
      <c r="O1161" s="99"/>
    </row>
    <row r="1162" spans="1:15">
      <c r="A1162" s="290"/>
      <c r="B1162" s="137"/>
      <c r="C1162" s="161"/>
      <c r="D1162" s="161"/>
      <c r="E1162" s="260"/>
      <c r="F1162" s="291"/>
      <c r="G1162" s="147"/>
      <c r="H1162" s="112"/>
      <c r="I1162" s="112"/>
      <c r="J1162" s="113"/>
      <c r="K1162" s="112"/>
      <c r="L1162" s="112"/>
      <c r="M1162" s="201"/>
      <c r="N1162" s="113"/>
      <c r="O1162" s="99"/>
    </row>
    <row r="1163" spans="1:15">
      <c r="A1163" s="290"/>
      <c r="B1163" s="194"/>
      <c r="C1163" s="123"/>
      <c r="D1163" s="161"/>
      <c r="E1163" s="263"/>
      <c r="F1163" s="304"/>
      <c r="G1163" s="307"/>
      <c r="H1163" s="298"/>
      <c r="I1163" s="165"/>
      <c r="J1163" s="166"/>
      <c r="K1163" s="112"/>
      <c r="L1163" s="112"/>
      <c r="M1163" s="201"/>
      <c r="N1163" s="113"/>
      <c r="O1163" s="99"/>
    </row>
    <row r="1164" spans="1:15">
      <c r="A1164" s="290"/>
      <c r="B1164" s="137"/>
      <c r="C1164" s="24"/>
      <c r="D1164" s="161"/>
      <c r="E1164" s="205"/>
      <c r="F1164" s="297"/>
      <c r="G1164" s="147"/>
      <c r="H1164" s="112"/>
      <c r="I1164" s="112"/>
      <c r="J1164" s="113"/>
      <c r="K1164" s="172"/>
      <c r="L1164" s="172"/>
      <c r="M1164" s="172"/>
      <c r="N1164" s="166"/>
      <c r="O1164" s="99"/>
    </row>
    <row r="1165" spans="1:15">
      <c r="A1165" s="290"/>
      <c r="B1165" s="137"/>
      <c r="C1165" s="24"/>
      <c r="D1165" s="169"/>
      <c r="E1165" s="205"/>
      <c r="F1165" s="297"/>
      <c r="G1165" s="147"/>
      <c r="H1165" s="112"/>
      <c r="I1165" s="112"/>
      <c r="J1165" s="113"/>
      <c r="K1165" s="112"/>
      <c r="L1165" s="112"/>
      <c r="M1165" s="201"/>
      <c r="N1165" s="113"/>
      <c r="O1165" s="99"/>
    </row>
    <row r="1166" spans="1:15">
      <c r="A1166" s="290"/>
      <c r="B1166" s="137"/>
      <c r="C1166" s="24"/>
      <c r="D1166" s="169"/>
      <c r="E1166" s="205"/>
      <c r="F1166" s="297"/>
      <c r="G1166" s="147"/>
      <c r="H1166" s="112"/>
      <c r="I1166" s="112"/>
      <c r="J1166" s="113"/>
      <c r="K1166" s="112"/>
      <c r="L1166" s="112"/>
      <c r="M1166" s="201"/>
      <c r="N1166" s="113"/>
      <c r="O1166" s="99"/>
    </row>
    <row r="1167" spans="1:15">
      <c r="A1167" s="290"/>
      <c r="B1167" s="137"/>
      <c r="C1167" s="24"/>
      <c r="D1167" s="161"/>
      <c r="E1167" s="140"/>
      <c r="F1167" s="297"/>
      <c r="G1167" s="147"/>
      <c r="H1167" s="112"/>
      <c r="I1167" s="112"/>
      <c r="J1167" s="113"/>
      <c r="K1167" s="112"/>
      <c r="L1167" s="112"/>
      <c r="M1167" s="201"/>
      <c r="N1167" s="113"/>
      <c r="O1167" s="99"/>
    </row>
    <row r="1168" spans="1:15">
      <c r="A1168" s="290"/>
      <c r="B1168" s="137"/>
      <c r="C1168" s="24"/>
      <c r="D1168" s="147"/>
      <c r="E1168" s="36"/>
      <c r="F1168" s="297"/>
      <c r="G1168" s="147"/>
      <c r="H1168" s="112"/>
      <c r="I1168" s="112"/>
      <c r="J1168" s="113"/>
      <c r="K1168" s="112"/>
      <c r="L1168" s="112"/>
      <c r="M1168" s="201"/>
      <c r="N1168" s="113"/>
      <c r="O1168" s="99"/>
    </row>
    <row r="1169" spans="1:15">
      <c r="A1169" s="290"/>
      <c r="B1169" s="143"/>
      <c r="C1169" s="300"/>
      <c r="D1169" s="143"/>
      <c r="E1169" s="143"/>
      <c r="F1169" s="297"/>
      <c r="G1169" s="301"/>
      <c r="H1169" s="298"/>
      <c r="I1169" s="301"/>
      <c r="J1169" s="301"/>
      <c r="K1169" s="172"/>
      <c r="L1169" s="172"/>
      <c r="M1169" s="172"/>
      <c r="N1169" s="166"/>
      <c r="O1169" s="99"/>
    </row>
    <row r="1170" spans="1:15" ht="19.5">
      <c r="A1170" s="290"/>
      <c r="B1170" s="173"/>
      <c r="C1170" s="123"/>
      <c r="D1170" s="161"/>
      <c r="E1170" s="164"/>
      <c r="F1170" s="304"/>
      <c r="G1170" s="307"/>
      <c r="H1170" s="298"/>
      <c r="I1170" s="165"/>
      <c r="J1170" s="166"/>
      <c r="K1170" s="112"/>
      <c r="L1170" s="112"/>
      <c r="M1170" s="201"/>
      <c r="N1170" s="113"/>
      <c r="O1170" s="99"/>
    </row>
    <row r="1171" spans="1:15">
      <c r="A1171" s="290"/>
      <c r="B1171" s="24"/>
      <c r="C1171" s="24"/>
      <c r="D1171" s="161"/>
      <c r="E1171" s="260"/>
      <c r="F1171" s="297"/>
      <c r="G1171" s="147"/>
      <c r="H1171" s="112"/>
      <c r="I1171" s="112"/>
      <c r="J1171" s="113"/>
      <c r="K1171" s="112"/>
      <c r="L1171" s="112"/>
      <c r="M1171" s="201"/>
      <c r="N1171" s="113"/>
      <c r="O1171" s="99"/>
    </row>
    <row r="1172" spans="1:15">
      <c r="A1172" s="290"/>
      <c r="B1172" s="173"/>
      <c r="C1172" s="123"/>
      <c r="D1172" s="161"/>
      <c r="E1172" s="263"/>
      <c r="F1172" s="304"/>
      <c r="G1172" s="307"/>
      <c r="H1172" s="298"/>
      <c r="I1172" s="165"/>
      <c r="J1172" s="166"/>
      <c r="K1172" s="112"/>
      <c r="L1172" s="112"/>
      <c r="M1172" s="201"/>
      <c r="N1172" s="113"/>
      <c r="O1172" s="99"/>
    </row>
    <row r="1173" spans="1:15">
      <c r="A1173" s="290"/>
      <c r="B1173" s="24"/>
      <c r="C1173" s="24"/>
      <c r="D1173" s="161"/>
      <c r="E1173" s="205"/>
      <c r="F1173" s="297"/>
      <c r="G1173" s="147"/>
      <c r="H1173" s="112"/>
      <c r="I1173" s="112"/>
      <c r="J1173" s="113"/>
      <c r="K1173" s="112"/>
      <c r="L1173" s="112"/>
      <c r="M1173" s="201"/>
      <c r="N1173" s="113"/>
      <c r="O1173" s="99"/>
    </row>
    <row r="1174" spans="1:15">
      <c r="A1174" s="290"/>
      <c r="B1174" s="24"/>
      <c r="C1174" s="24"/>
      <c r="D1174" s="169"/>
      <c r="E1174" s="205"/>
      <c r="F1174" s="297"/>
      <c r="G1174" s="147"/>
      <c r="H1174" s="112"/>
      <c r="I1174" s="112"/>
      <c r="J1174" s="113"/>
      <c r="K1174" s="112"/>
      <c r="L1174" s="112"/>
      <c r="M1174" s="201"/>
      <c r="N1174" s="113"/>
      <c r="O1174" s="99"/>
    </row>
    <row r="1175" spans="1:15">
      <c r="A1175" s="290"/>
      <c r="B1175" s="24"/>
      <c r="C1175" s="24"/>
      <c r="D1175" s="169"/>
      <c r="E1175" s="205"/>
      <c r="F1175" s="297"/>
      <c r="G1175" s="147"/>
      <c r="H1175" s="112"/>
      <c r="I1175" s="112"/>
      <c r="J1175" s="113"/>
      <c r="K1175" s="165"/>
      <c r="L1175" s="165"/>
      <c r="M1175" s="166"/>
      <c r="N1175" s="166"/>
      <c r="O1175" s="99"/>
    </row>
    <row r="1176" spans="1:15">
      <c r="A1176" s="290"/>
      <c r="B1176" s="24"/>
      <c r="C1176" s="24"/>
      <c r="D1176" s="161"/>
      <c r="E1176" s="140"/>
      <c r="F1176" s="297"/>
      <c r="G1176" s="147"/>
      <c r="H1176" s="112"/>
      <c r="I1176" s="112"/>
      <c r="J1176" s="113"/>
      <c r="K1176" s="112"/>
      <c r="L1176" s="112"/>
      <c r="M1176" s="201"/>
      <c r="N1176" s="113"/>
      <c r="O1176" s="99"/>
    </row>
    <row r="1177" spans="1:15" ht="19.5">
      <c r="A1177" s="290"/>
      <c r="B1177" s="308"/>
      <c r="C1177" s="123"/>
      <c r="D1177" s="161"/>
      <c r="E1177" s="164"/>
      <c r="F1177" s="304"/>
      <c r="G1177" s="307"/>
      <c r="H1177" s="165"/>
      <c r="I1177" s="165"/>
      <c r="J1177" s="166"/>
      <c r="K1177" s="112"/>
      <c r="L1177" s="112"/>
      <c r="M1177" s="112"/>
      <c r="N1177" s="113"/>
      <c r="O1177" s="99"/>
    </row>
    <row r="1178" spans="1:15">
      <c r="A1178" s="290"/>
      <c r="B1178" s="309"/>
      <c r="C1178" s="24"/>
      <c r="D1178" s="161"/>
      <c r="E1178" s="260"/>
      <c r="F1178" s="297"/>
      <c r="G1178" s="147"/>
      <c r="H1178" s="112"/>
      <c r="I1178" s="112"/>
      <c r="J1178" s="113"/>
      <c r="K1178" s="112"/>
      <c r="L1178" s="112"/>
      <c r="M1178" s="201"/>
      <c r="N1178" s="113"/>
      <c r="O1178" s="99"/>
    </row>
    <row r="1179" spans="1:15">
      <c r="A1179" s="290"/>
      <c r="B1179" s="309"/>
      <c r="C1179" s="123"/>
      <c r="D1179" s="161"/>
      <c r="E1179" s="140"/>
      <c r="F1179" s="297"/>
      <c r="G1179" s="147"/>
      <c r="H1179" s="112"/>
      <c r="I1179" s="112"/>
      <c r="J1179" s="113"/>
      <c r="K1179" s="112"/>
      <c r="L1179" s="112"/>
      <c r="M1179" s="201"/>
      <c r="N1179" s="113"/>
      <c r="O1179" s="99"/>
    </row>
    <row r="1180" spans="1:15">
      <c r="A1180" s="290"/>
      <c r="B1180" s="309"/>
      <c r="C1180" s="24"/>
      <c r="D1180" s="161"/>
      <c r="E1180" s="140"/>
      <c r="F1180" s="297"/>
      <c r="G1180" s="147"/>
      <c r="H1180" s="112"/>
      <c r="I1180" s="112"/>
      <c r="J1180" s="113"/>
      <c r="K1180" s="112"/>
      <c r="L1180" s="112"/>
      <c r="M1180" s="201"/>
      <c r="N1180" s="113"/>
      <c r="O1180" s="99"/>
    </row>
    <row r="1181" spans="1:15">
      <c r="A1181" s="290"/>
      <c r="B1181" s="309"/>
      <c r="C1181" s="51"/>
      <c r="D1181" s="161"/>
      <c r="E1181" s="260"/>
      <c r="F1181" s="297"/>
      <c r="G1181" s="147"/>
      <c r="H1181" s="112"/>
      <c r="I1181" s="112"/>
      <c r="J1181" s="113"/>
      <c r="K1181" s="112"/>
      <c r="L1181" s="112"/>
      <c r="M1181" s="201"/>
      <c r="N1181" s="113"/>
      <c r="O1181" s="99"/>
    </row>
    <row r="1182" spans="1:15">
      <c r="A1182" s="290"/>
      <c r="B1182" s="309"/>
      <c r="C1182" s="123"/>
      <c r="D1182" s="161"/>
      <c r="E1182" s="140"/>
      <c r="F1182" s="297"/>
      <c r="G1182" s="147"/>
      <c r="H1182" s="112"/>
      <c r="I1182" s="112"/>
      <c r="J1182" s="113"/>
      <c r="K1182" s="112"/>
      <c r="L1182" s="112"/>
      <c r="M1182" s="201"/>
      <c r="N1182" s="113"/>
      <c r="O1182" s="99"/>
    </row>
    <row r="1183" spans="1:15">
      <c r="A1183" s="290"/>
      <c r="B1183" s="309"/>
      <c r="C1183" s="123"/>
      <c r="D1183" s="161"/>
      <c r="E1183" s="140"/>
      <c r="F1183" s="297"/>
      <c r="G1183" s="147"/>
      <c r="H1183" s="112"/>
      <c r="I1183" s="112"/>
      <c r="J1183" s="113"/>
      <c r="K1183" s="112"/>
      <c r="L1183" s="112"/>
      <c r="M1183" s="201"/>
      <c r="N1183" s="113"/>
      <c r="O1183" s="99"/>
    </row>
    <row r="1184" spans="1:15">
      <c r="A1184" s="290"/>
      <c r="B1184" s="309"/>
      <c r="C1184" s="147"/>
      <c r="D1184" s="147"/>
      <c r="E1184" s="110"/>
      <c r="F1184" s="297"/>
      <c r="G1184" s="147"/>
      <c r="H1184" s="112"/>
      <c r="I1184" s="112"/>
      <c r="J1184" s="113"/>
      <c r="K1184" s="112"/>
      <c r="L1184" s="112"/>
      <c r="M1184" s="201"/>
      <c r="N1184" s="113"/>
      <c r="O1184" s="99"/>
    </row>
    <row r="1185" spans="1:15">
      <c r="A1185" s="290"/>
      <c r="B1185" s="309"/>
      <c r="C1185" s="147"/>
      <c r="D1185" s="147"/>
      <c r="E1185" s="36"/>
      <c r="F1185" s="297"/>
      <c r="G1185" s="147"/>
      <c r="H1185" s="112"/>
      <c r="I1185" s="112"/>
      <c r="J1185" s="113"/>
      <c r="K1185" s="112"/>
      <c r="L1185" s="112"/>
      <c r="M1185" s="201"/>
      <c r="N1185" s="113"/>
      <c r="O1185" s="99"/>
    </row>
    <row r="1186" spans="1:15">
      <c r="A1186" s="290"/>
      <c r="B1186" s="309"/>
      <c r="C1186" s="24"/>
      <c r="D1186" s="161"/>
      <c r="E1186" s="36"/>
      <c r="F1186" s="297"/>
      <c r="G1186" s="147"/>
      <c r="H1186" s="112"/>
      <c r="I1186" s="112"/>
      <c r="J1186" s="113"/>
      <c r="K1186" s="112"/>
      <c r="L1186" s="112"/>
      <c r="M1186" s="201"/>
      <c r="N1186" s="113"/>
      <c r="O1186" s="99"/>
    </row>
    <row r="1187" spans="1:15">
      <c r="A1187" s="290"/>
      <c r="B1187" s="309"/>
      <c r="C1187" s="24"/>
      <c r="D1187" s="161"/>
      <c r="E1187" s="36"/>
      <c r="F1187" s="297"/>
      <c r="G1187" s="147"/>
      <c r="H1187" s="112"/>
      <c r="I1187" s="112"/>
      <c r="J1187" s="113"/>
      <c r="K1187" s="112"/>
      <c r="L1187" s="112"/>
      <c r="M1187" s="201"/>
      <c r="N1187" s="113"/>
      <c r="O1187" s="99"/>
    </row>
    <row r="1188" spans="1:15">
      <c r="A1188" s="290"/>
      <c r="B1188" s="309"/>
      <c r="C1188" s="24"/>
      <c r="D1188" s="161"/>
      <c r="E1188" s="134"/>
      <c r="F1188" s="291"/>
      <c r="G1188" s="147"/>
      <c r="H1188" s="112"/>
      <c r="I1188" s="112"/>
      <c r="J1188" s="113"/>
      <c r="K1188" s="165"/>
      <c r="L1188" s="165"/>
      <c r="M1188" s="166"/>
      <c r="N1188" s="166"/>
      <c r="O1188" s="99"/>
    </row>
    <row r="1189" spans="1:15" ht="19.5">
      <c r="A1189" s="290"/>
      <c r="B1189" s="194"/>
      <c r="C1189" s="123"/>
      <c r="D1189" s="161"/>
      <c r="E1189" s="164"/>
      <c r="F1189" s="304"/>
      <c r="G1189" s="307"/>
      <c r="H1189" s="298"/>
      <c r="I1189" s="165"/>
      <c r="J1189" s="166"/>
      <c r="K1189" s="112"/>
      <c r="L1189" s="112"/>
      <c r="M1189" s="201"/>
      <c r="N1189" s="113"/>
      <c r="O1189" s="99"/>
    </row>
    <row r="1190" spans="1:15">
      <c r="A1190" s="290"/>
      <c r="B1190" s="137"/>
      <c r="C1190" s="123"/>
      <c r="D1190" s="161"/>
      <c r="E1190" s="140"/>
      <c r="F1190" s="297"/>
      <c r="G1190" s="147"/>
      <c r="H1190" s="112"/>
      <c r="I1190" s="112"/>
      <c r="J1190" s="113"/>
      <c r="K1190" s="112"/>
      <c r="L1190" s="112"/>
      <c r="M1190" s="201"/>
      <c r="N1190" s="113"/>
      <c r="O1190" s="99"/>
    </row>
    <row r="1191" spans="1:15">
      <c r="A1191" s="290"/>
      <c r="B1191" s="137"/>
      <c r="C1191" s="24"/>
      <c r="D1191" s="161"/>
      <c r="E1191" s="36"/>
      <c r="F1191" s="297"/>
      <c r="G1191" s="147"/>
      <c r="H1191" s="112"/>
      <c r="I1191" s="112"/>
      <c r="J1191" s="113"/>
      <c r="K1191" s="112"/>
      <c r="L1191" s="112"/>
      <c r="M1191" s="201"/>
      <c r="N1191" s="113"/>
      <c r="O1191" s="99"/>
    </row>
    <row r="1192" spans="1:15">
      <c r="A1192" s="290"/>
      <c r="B1192" s="137"/>
      <c r="C1192" s="161"/>
      <c r="D1192" s="161"/>
      <c r="E1192" s="260"/>
      <c r="F1192" s="297"/>
      <c r="G1192" s="147"/>
      <c r="H1192" s="112"/>
      <c r="I1192" s="112"/>
      <c r="J1192" s="113"/>
      <c r="K1192" s="112"/>
      <c r="L1192" s="112"/>
      <c r="M1192" s="201"/>
      <c r="N1192" s="113"/>
      <c r="O1192" s="99"/>
    </row>
    <row r="1193" spans="1:15">
      <c r="A1193" s="290"/>
      <c r="B1193" s="137"/>
      <c r="C1193" s="161"/>
      <c r="D1193" s="161"/>
      <c r="E1193" s="260"/>
      <c r="F1193" s="291"/>
      <c r="G1193" s="147"/>
      <c r="H1193" s="112"/>
      <c r="I1193" s="112"/>
      <c r="J1193" s="113"/>
      <c r="K1193" s="165"/>
      <c r="L1193" s="165"/>
      <c r="M1193" s="166"/>
      <c r="N1193" s="166"/>
      <c r="O1193" s="99"/>
    </row>
    <row r="1194" spans="1:15">
      <c r="A1194" s="290"/>
      <c r="B1194" s="194"/>
      <c r="C1194" s="123"/>
      <c r="D1194" s="161"/>
      <c r="E1194" s="263"/>
      <c r="F1194" s="304"/>
      <c r="G1194" s="307"/>
      <c r="H1194" s="298"/>
      <c r="I1194" s="165"/>
      <c r="J1194" s="166"/>
      <c r="K1194" s="112"/>
      <c r="L1194" s="112"/>
      <c r="M1194" s="201"/>
      <c r="N1194" s="113"/>
      <c r="O1194" s="99"/>
    </row>
    <row r="1195" spans="1:15">
      <c r="A1195" s="290"/>
      <c r="B1195" s="137"/>
      <c r="C1195" s="24"/>
      <c r="D1195" s="161"/>
      <c r="E1195" s="205"/>
      <c r="F1195" s="297"/>
      <c r="G1195" s="147"/>
      <c r="H1195" s="112"/>
      <c r="I1195" s="112"/>
      <c r="J1195" s="113"/>
      <c r="K1195" s="112"/>
      <c r="L1195" s="112"/>
      <c r="M1195" s="201"/>
      <c r="N1195" s="113"/>
      <c r="O1195" s="99"/>
    </row>
    <row r="1196" spans="1:15">
      <c r="A1196" s="290"/>
      <c r="B1196" s="137"/>
      <c r="C1196" s="24"/>
      <c r="D1196" s="169"/>
      <c r="E1196" s="205"/>
      <c r="F1196" s="297"/>
      <c r="G1196" s="147"/>
      <c r="H1196" s="112"/>
      <c r="I1196" s="112"/>
      <c r="J1196" s="113"/>
      <c r="K1196" s="112"/>
      <c r="L1196" s="112"/>
      <c r="M1196" s="201"/>
      <c r="N1196" s="113"/>
      <c r="O1196" s="99"/>
    </row>
    <row r="1197" spans="1:15">
      <c r="A1197" s="290"/>
      <c r="B1197" s="137"/>
      <c r="C1197" s="24"/>
      <c r="D1197" s="169"/>
      <c r="E1197" s="205"/>
      <c r="F1197" s="297"/>
      <c r="G1197" s="147"/>
      <c r="H1197" s="112"/>
      <c r="I1197" s="112"/>
      <c r="J1197" s="113"/>
      <c r="K1197" s="112"/>
      <c r="L1197" s="112"/>
      <c r="M1197" s="201"/>
      <c r="N1197" s="113"/>
      <c r="O1197" s="99"/>
    </row>
    <row r="1198" spans="1:15">
      <c r="A1198" s="290"/>
      <c r="B1198" s="137"/>
      <c r="C1198" s="24"/>
      <c r="D1198" s="161"/>
      <c r="E1198" s="140"/>
      <c r="F1198" s="297"/>
      <c r="G1198" s="147"/>
      <c r="H1198" s="112"/>
      <c r="I1198" s="112"/>
      <c r="J1198" s="113"/>
      <c r="K1198" s="112"/>
      <c r="L1198" s="112"/>
      <c r="M1198" s="201"/>
      <c r="N1198" s="113"/>
      <c r="O1198" s="99"/>
    </row>
    <row r="1199" spans="1:15">
      <c r="A1199" s="290"/>
      <c r="B1199" s="137"/>
      <c r="C1199" s="24"/>
      <c r="D1199" s="147"/>
      <c r="E1199" s="36"/>
      <c r="F1199" s="297"/>
      <c r="G1199" s="147"/>
      <c r="H1199" s="112"/>
      <c r="I1199" s="112"/>
      <c r="J1199" s="113"/>
      <c r="K1199" s="301"/>
      <c r="L1199" s="301"/>
      <c r="M1199" s="301"/>
      <c r="N1199" s="301"/>
      <c r="O1199" s="99"/>
    </row>
    <row r="1200" spans="1:15" ht="19.5">
      <c r="A1200" s="290"/>
      <c r="B1200" s="308"/>
      <c r="C1200" s="123"/>
      <c r="D1200" s="161"/>
      <c r="E1200" s="164"/>
      <c r="F1200" s="304"/>
      <c r="G1200" s="307"/>
      <c r="H1200" s="298"/>
      <c r="I1200" s="165"/>
      <c r="J1200" s="166"/>
      <c r="K1200" s="172"/>
      <c r="L1200" s="172"/>
      <c r="M1200" s="172"/>
      <c r="N1200" s="166"/>
      <c r="O1200" s="99"/>
    </row>
    <row r="1201" spans="1:15">
      <c r="A1201" s="290"/>
      <c r="B1201" s="24"/>
      <c r="C1201" s="123"/>
      <c r="D1201" s="161"/>
      <c r="E1201" s="140"/>
      <c r="F1201" s="297"/>
      <c r="G1201" s="147"/>
      <c r="H1201" s="112"/>
      <c r="I1201" s="112"/>
      <c r="J1201" s="113"/>
      <c r="K1201" s="112"/>
      <c r="L1201" s="112"/>
      <c r="M1201" s="201"/>
      <c r="N1201" s="113"/>
      <c r="O1201" s="99"/>
    </row>
    <row r="1202" spans="1:15">
      <c r="A1202" s="290"/>
      <c r="B1202" s="24"/>
      <c r="C1202" s="123"/>
      <c r="D1202" s="161"/>
      <c r="E1202" s="140"/>
      <c r="F1202" s="297"/>
      <c r="G1202" s="147"/>
      <c r="H1202" s="112"/>
      <c r="I1202" s="112"/>
      <c r="J1202" s="113"/>
      <c r="K1202" s="112"/>
      <c r="L1202" s="112"/>
      <c r="M1202" s="201"/>
      <c r="N1202" s="113"/>
      <c r="O1202" s="99"/>
    </row>
    <row r="1203" spans="1:15">
      <c r="A1203" s="290"/>
      <c r="B1203" s="24"/>
      <c r="C1203" s="24"/>
      <c r="D1203" s="161"/>
      <c r="E1203" s="110"/>
      <c r="F1203" s="297"/>
      <c r="G1203" s="147"/>
      <c r="H1203" s="112"/>
      <c r="I1203" s="112"/>
      <c r="J1203" s="113"/>
      <c r="K1203" s="112"/>
      <c r="L1203" s="112"/>
      <c r="M1203" s="201"/>
      <c r="N1203" s="113"/>
      <c r="O1203" s="99"/>
    </row>
    <row r="1204" spans="1:15">
      <c r="A1204" s="290"/>
      <c r="B1204" s="24"/>
      <c r="C1204" s="24"/>
      <c r="D1204" s="161"/>
      <c r="E1204" s="36"/>
      <c r="F1204" s="297"/>
      <c r="G1204" s="147"/>
      <c r="H1204" s="112"/>
      <c r="I1204" s="112"/>
      <c r="J1204" s="113"/>
      <c r="K1204" s="112"/>
      <c r="L1204" s="112"/>
      <c r="M1204" s="112"/>
      <c r="N1204" s="113"/>
      <c r="O1204" s="99"/>
    </row>
    <row r="1205" spans="1:15">
      <c r="A1205" s="290"/>
      <c r="B1205" s="24"/>
      <c r="C1205" s="24"/>
      <c r="D1205" s="161"/>
      <c r="E1205" s="36"/>
      <c r="F1205" s="297"/>
      <c r="G1205" s="147"/>
      <c r="H1205" s="112"/>
      <c r="I1205" s="112"/>
      <c r="J1205" s="113"/>
      <c r="K1205" s="112"/>
      <c r="L1205" s="112"/>
      <c r="M1205" s="201"/>
      <c r="N1205" s="113"/>
      <c r="O1205" s="99"/>
    </row>
    <row r="1206" spans="1:15">
      <c r="A1206" s="290"/>
      <c r="B1206" s="24"/>
      <c r="C1206" s="24"/>
      <c r="D1206" s="161"/>
      <c r="E1206" s="36"/>
      <c r="F1206" s="297"/>
      <c r="G1206" s="147"/>
      <c r="H1206" s="112"/>
      <c r="I1206" s="112"/>
      <c r="J1206" s="113"/>
      <c r="K1206" s="172"/>
      <c r="L1206" s="172"/>
      <c r="M1206" s="172"/>
      <c r="N1206" s="166"/>
      <c r="O1206" s="99"/>
    </row>
    <row r="1207" spans="1:15">
      <c r="A1207" s="290"/>
      <c r="B1207" s="24"/>
      <c r="C1207" s="24"/>
      <c r="D1207" s="161"/>
      <c r="E1207" s="134"/>
      <c r="F1207" s="291"/>
      <c r="G1207" s="147"/>
      <c r="H1207" s="112"/>
      <c r="I1207" s="112"/>
      <c r="J1207" s="113"/>
      <c r="K1207" s="112"/>
      <c r="L1207" s="112"/>
      <c r="M1207" s="201"/>
      <c r="N1207" s="113"/>
      <c r="O1207" s="99"/>
    </row>
    <row r="1208" spans="1:15">
      <c r="A1208" s="290"/>
      <c r="B1208" s="24"/>
      <c r="C1208" s="147"/>
      <c r="D1208" s="147"/>
      <c r="E1208" s="110"/>
      <c r="F1208" s="297"/>
      <c r="G1208" s="147"/>
      <c r="H1208" s="112"/>
      <c r="I1208" s="112"/>
      <c r="J1208" s="113"/>
      <c r="K1208" s="112"/>
      <c r="L1208" s="112"/>
      <c r="M1208" s="112"/>
      <c r="N1208" s="113"/>
      <c r="O1208" s="99"/>
    </row>
    <row r="1209" spans="1:15">
      <c r="A1209" s="290"/>
      <c r="B1209" s="24"/>
      <c r="C1209" s="147"/>
      <c r="D1209" s="147"/>
      <c r="E1209" s="36"/>
      <c r="F1209" s="297"/>
      <c r="G1209" s="147"/>
      <c r="H1209" s="112"/>
      <c r="I1209" s="112"/>
      <c r="J1209" s="113"/>
      <c r="K1209" s="112"/>
      <c r="L1209" s="112"/>
      <c r="M1209" s="201"/>
      <c r="N1209" s="113"/>
      <c r="O1209" s="99"/>
    </row>
    <row r="1210" spans="1:15">
      <c r="A1210" s="290"/>
      <c r="B1210" s="24"/>
      <c r="C1210" s="24"/>
      <c r="D1210" s="161"/>
      <c r="E1210" s="36"/>
      <c r="F1210" s="297"/>
      <c r="G1210" s="147"/>
      <c r="H1210" s="112"/>
      <c r="I1210" s="112"/>
      <c r="J1210" s="113"/>
      <c r="K1210" s="112"/>
      <c r="L1210" s="112"/>
      <c r="M1210" s="201"/>
      <c r="N1210" s="113"/>
      <c r="O1210" s="99"/>
    </row>
    <row r="1211" spans="1:15">
      <c r="A1211" s="290"/>
      <c r="B1211" s="24"/>
      <c r="C1211" s="24"/>
      <c r="D1211" s="161"/>
      <c r="E1211" s="36"/>
      <c r="F1211" s="297"/>
      <c r="G1211" s="147"/>
      <c r="H1211" s="112"/>
      <c r="I1211" s="112"/>
      <c r="J1211" s="113"/>
      <c r="K1211" s="112"/>
      <c r="L1211" s="112"/>
      <c r="M1211" s="201"/>
      <c r="N1211" s="113"/>
      <c r="O1211" s="99"/>
    </row>
    <row r="1212" spans="1:15">
      <c r="A1212" s="290"/>
      <c r="B1212" s="24"/>
      <c r="C1212" s="24"/>
      <c r="D1212" s="161"/>
      <c r="E1212" s="134"/>
      <c r="F1212" s="297"/>
      <c r="G1212" s="147"/>
      <c r="H1212" s="112"/>
      <c r="I1212" s="112"/>
      <c r="J1212" s="113"/>
      <c r="K1212" s="112"/>
      <c r="L1212" s="112"/>
      <c r="M1212" s="201"/>
      <c r="N1212" s="113"/>
      <c r="O1212" s="99"/>
    </row>
    <row r="1213" spans="1:15" ht="19.5">
      <c r="A1213" s="290"/>
      <c r="B1213" s="173"/>
      <c r="C1213" s="123"/>
      <c r="D1213" s="161"/>
      <c r="E1213" s="164"/>
      <c r="F1213" s="304"/>
      <c r="G1213" s="307"/>
      <c r="H1213" s="298"/>
      <c r="I1213" s="165"/>
      <c r="J1213" s="166"/>
      <c r="K1213" s="112"/>
      <c r="L1213" s="112"/>
      <c r="M1213" s="201"/>
      <c r="N1213" s="113"/>
      <c r="O1213" s="99"/>
    </row>
    <row r="1214" spans="1:15">
      <c r="A1214" s="290"/>
      <c r="B1214" s="24"/>
      <c r="C1214" s="123"/>
      <c r="D1214" s="161"/>
      <c r="E1214" s="140"/>
      <c r="F1214" s="297"/>
      <c r="G1214" s="147"/>
      <c r="H1214" s="112"/>
      <c r="I1214" s="112"/>
      <c r="J1214" s="113"/>
      <c r="K1214" s="172"/>
      <c r="L1214" s="172"/>
      <c r="M1214" s="172"/>
      <c r="N1214" s="166"/>
      <c r="O1214" s="99"/>
    </row>
    <row r="1215" spans="1:15">
      <c r="A1215" s="290"/>
      <c r="B1215" s="24"/>
      <c r="C1215" s="24"/>
      <c r="D1215" s="161"/>
      <c r="E1215" s="36"/>
      <c r="F1215" s="297"/>
      <c r="G1215" s="147"/>
      <c r="H1215" s="112"/>
      <c r="I1215" s="112"/>
      <c r="J1215" s="113"/>
      <c r="K1215" s="112"/>
      <c r="L1215" s="112"/>
      <c r="M1215" s="201"/>
      <c r="N1215" s="113"/>
      <c r="O1215" s="99"/>
    </row>
    <row r="1216" spans="1:15">
      <c r="A1216" s="290"/>
      <c r="B1216" s="24"/>
      <c r="C1216" s="161"/>
      <c r="D1216" s="161"/>
      <c r="E1216" s="260"/>
      <c r="F1216" s="297"/>
      <c r="G1216" s="147"/>
      <c r="H1216" s="112"/>
      <c r="I1216" s="112"/>
      <c r="J1216" s="113"/>
      <c r="K1216" s="112"/>
      <c r="L1216" s="112"/>
      <c r="M1216" s="201"/>
      <c r="N1216" s="113"/>
      <c r="O1216" s="99"/>
    </row>
    <row r="1217" spans="1:15">
      <c r="A1217" s="290"/>
      <c r="B1217" s="24"/>
      <c r="C1217" s="161"/>
      <c r="D1217" s="161"/>
      <c r="E1217" s="260"/>
      <c r="F1217" s="291"/>
      <c r="G1217" s="147"/>
      <c r="H1217" s="112"/>
      <c r="I1217" s="112"/>
      <c r="J1217" s="113"/>
      <c r="K1217" s="112"/>
      <c r="L1217" s="112"/>
      <c r="M1217" s="201"/>
      <c r="N1217" s="113"/>
      <c r="O1217" s="99"/>
    </row>
    <row r="1218" spans="1:15">
      <c r="A1218" s="290"/>
      <c r="B1218" s="173"/>
      <c r="C1218" s="123"/>
      <c r="D1218" s="161"/>
      <c r="E1218" s="263"/>
      <c r="F1218" s="304"/>
      <c r="G1218" s="307"/>
      <c r="H1218" s="298"/>
      <c r="I1218" s="165"/>
      <c r="J1218" s="166"/>
      <c r="K1218" s="112"/>
      <c r="L1218" s="112"/>
      <c r="M1218" s="201"/>
      <c r="N1218" s="113"/>
      <c r="O1218" s="99"/>
    </row>
    <row r="1219" spans="1:15">
      <c r="A1219" s="290"/>
      <c r="B1219" s="24"/>
      <c r="C1219" s="24"/>
      <c r="D1219" s="161"/>
      <c r="E1219" s="205"/>
      <c r="F1219" s="297"/>
      <c r="G1219" s="147"/>
      <c r="H1219" s="112"/>
      <c r="I1219" s="112"/>
      <c r="J1219" s="113"/>
      <c r="K1219" s="172"/>
      <c r="L1219" s="172"/>
      <c r="M1219" s="172"/>
      <c r="N1219" s="166"/>
      <c r="O1219" s="99"/>
    </row>
    <row r="1220" spans="1:15">
      <c r="A1220" s="290"/>
      <c r="B1220" s="24"/>
      <c r="C1220" s="24"/>
      <c r="D1220" s="169"/>
      <c r="E1220" s="205"/>
      <c r="F1220" s="297"/>
      <c r="G1220" s="147"/>
      <c r="H1220" s="112"/>
      <c r="I1220" s="112"/>
      <c r="J1220" s="113"/>
      <c r="K1220" s="112"/>
      <c r="L1220" s="112"/>
      <c r="M1220" s="201"/>
      <c r="N1220" s="113"/>
      <c r="O1220" s="99"/>
    </row>
    <row r="1221" spans="1:15">
      <c r="A1221" s="290"/>
      <c r="B1221" s="24"/>
      <c r="C1221" s="24"/>
      <c r="D1221" s="169"/>
      <c r="E1221" s="205"/>
      <c r="F1221" s="297"/>
      <c r="G1221" s="147"/>
      <c r="H1221" s="112"/>
      <c r="I1221" s="112"/>
      <c r="J1221" s="113"/>
      <c r="K1221" s="112"/>
      <c r="L1221" s="112"/>
      <c r="M1221" s="201"/>
      <c r="N1221" s="113"/>
      <c r="O1221" s="99"/>
    </row>
    <row r="1222" spans="1:15">
      <c r="A1222" s="290"/>
      <c r="B1222" s="24"/>
      <c r="C1222" s="24"/>
      <c r="D1222" s="161"/>
      <c r="E1222" s="140"/>
      <c r="F1222" s="297"/>
      <c r="G1222" s="147"/>
      <c r="H1222" s="112"/>
      <c r="I1222" s="112"/>
      <c r="J1222" s="113"/>
      <c r="K1222" s="112"/>
      <c r="L1222" s="112"/>
      <c r="M1222" s="201"/>
      <c r="N1222" s="113"/>
      <c r="O1222" s="99"/>
    </row>
    <row r="1223" spans="1:15">
      <c r="A1223" s="290"/>
      <c r="B1223" s="24"/>
      <c r="C1223" s="24"/>
      <c r="D1223" s="147"/>
      <c r="E1223" s="36"/>
      <c r="F1223" s="297"/>
      <c r="G1223" s="147"/>
      <c r="H1223" s="112"/>
      <c r="I1223" s="112"/>
      <c r="J1223" s="113"/>
      <c r="K1223" s="112"/>
      <c r="L1223" s="112"/>
      <c r="M1223" s="201"/>
      <c r="N1223" s="113"/>
      <c r="O1223" s="99"/>
    </row>
    <row r="1224" spans="1:15">
      <c r="A1224" s="290"/>
      <c r="B1224" s="143"/>
      <c r="C1224" s="300"/>
      <c r="D1224" s="143"/>
      <c r="E1224" s="143"/>
      <c r="F1224" s="297"/>
      <c r="G1224" s="301"/>
      <c r="H1224" s="298"/>
      <c r="I1224" s="301"/>
      <c r="J1224" s="301"/>
      <c r="K1224" s="112"/>
      <c r="L1224" s="112"/>
      <c r="M1224" s="201"/>
      <c r="N1224" s="113"/>
      <c r="O1224" s="99"/>
    </row>
    <row r="1225" spans="1:15" ht="19.5">
      <c r="A1225" s="290"/>
      <c r="B1225" s="308"/>
      <c r="C1225" s="123"/>
      <c r="D1225" s="161"/>
      <c r="E1225" s="164"/>
      <c r="F1225" s="304"/>
      <c r="G1225" s="307"/>
      <c r="H1225" s="298"/>
      <c r="I1225" s="165"/>
      <c r="J1225" s="166"/>
      <c r="K1225" s="112"/>
      <c r="L1225" s="112"/>
      <c r="M1225" s="201"/>
      <c r="N1225" s="113"/>
      <c r="O1225" s="99"/>
    </row>
    <row r="1226" spans="1:15">
      <c r="A1226" s="290"/>
      <c r="B1226" s="137"/>
      <c r="C1226" s="24"/>
      <c r="D1226" s="161"/>
      <c r="E1226" s="140"/>
      <c r="F1226" s="297"/>
      <c r="G1226" s="147"/>
      <c r="H1226" s="112"/>
      <c r="I1226" s="112"/>
      <c r="J1226" s="113"/>
      <c r="K1226" s="112"/>
      <c r="L1226" s="112"/>
      <c r="M1226" s="201"/>
      <c r="N1226" s="113"/>
      <c r="O1226" s="99"/>
    </row>
    <row r="1227" spans="1:15">
      <c r="A1227" s="290"/>
      <c r="B1227" s="137"/>
      <c r="C1227" s="123"/>
      <c r="D1227" s="161"/>
      <c r="E1227" s="140"/>
      <c r="F1227" s="297"/>
      <c r="G1227" s="147"/>
      <c r="H1227" s="112"/>
      <c r="I1227" s="112"/>
      <c r="J1227" s="113"/>
      <c r="K1227" s="112"/>
      <c r="L1227" s="112"/>
      <c r="M1227" s="201"/>
      <c r="N1227" s="113"/>
      <c r="O1227" s="99"/>
    </row>
    <row r="1228" spans="1:15">
      <c r="A1228" s="290"/>
      <c r="B1228" s="137"/>
      <c r="C1228" s="24"/>
      <c r="D1228" s="161"/>
      <c r="E1228" s="140"/>
      <c r="F1228" s="297"/>
      <c r="G1228" s="147"/>
      <c r="H1228" s="112"/>
      <c r="I1228" s="112"/>
      <c r="J1228" s="113"/>
      <c r="K1228" s="112"/>
      <c r="L1228" s="112"/>
      <c r="M1228" s="201"/>
      <c r="N1228" s="113"/>
      <c r="O1228" s="99"/>
    </row>
    <row r="1229" spans="1:15">
      <c r="A1229" s="290"/>
      <c r="B1229" s="137"/>
      <c r="C1229" s="123"/>
      <c r="D1229" s="161"/>
      <c r="E1229" s="140"/>
      <c r="F1229" s="297"/>
      <c r="G1229" s="147"/>
      <c r="H1229" s="112"/>
      <c r="I1229" s="112"/>
      <c r="J1229" s="113"/>
      <c r="K1229" s="112"/>
      <c r="L1229" s="112"/>
      <c r="M1229" s="201"/>
      <c r="N1229" s="113"/>
      <c r="O1229" s="99"/>
    </row>
    <row r="1230" spans="1:15">
      <c r="A1230" s="290"/>
      <c r="B1230" s="137"/>
      <c r="C1230" s="123"/>
      <c r="D1230" s="161"/>
      <c r="E1230" s="140"/>
      <c r="F1230" s="297"/>
      <c r="G1230" s="147"/>
      <c r="H1230" s="112"/>
      <c r="I1230" s="112"/>
      <c r="J1230" s="113"/>
      <c r="K1230" s="112"/>
      <c r="L1230" s="112"/>
      <c r="M1230" s="201"/>
      <c r="N1230" s="113"/>
      <c r="O1230" s="99"/>
    </row>
    <row r="1231" spans="1:15" ht="19.5">
      <c r="A1231" s="290"/>
      <c r="B1231" s="308"/>
      <c r="C1231" s="123"/>
      <c r="D1231" s="161"/>
      <c r="E1231" s="164"/>
      <c r="F1231" s="304"/>
      <c r="G1231" s="307"/>
      <c r="H1231" s="165"/>
      <c r="I1231" s="165"/>
      <c r="J1231" s="166"/>
      <c r="K1231" s="112"/>
      <c r="L1231" s="112"/>
      <c r="M1231" s="112"/>
      <c r="N1231" s="113"/>
      <c r="O1231" s="99"/>
    </row>
    <row r="1232" spans="1:15">
      <c r="A1232" s="290"/>
      <c r="B1232" s="137"/>
      <c r="C1232" s="123"/>
      <c r="D1232" s="161"/>
      <c r="E1232" s="140"/>
      <c r="F1232" s="297"/>
      <c r="G1232" s="147"/>
      <c r="H1232" s="112"/>
      <c r="I1232" s="112"/>
      <c r="J1232" s="113"/>
      <c r="K1232" s="112"/>
      <c r="L1232" s="112"/>
      <c r="M1232" s="112"/>
      <c r="N1232" s="113"/>
      <c r="O1232" s="99"/>
    </row>
    <row r="1233" spans="1:15">
      <c r="A1233" s="290"/>
      <c r="B1233" s="137"/>
      <c r="C1233" s="123"/>
      <c r="D1233" s="161"/>
      <c r="E1233" s="140"/>
      <c r="F1233" s="297"/>
      <c r="G1233" s="147"/>
      <c r="H1233" s="112"/>
      <c r="I1233" s="112"/>
      <c r="J1233" s="113"/>
      <c r="K1233" s="112"/>
      <c r="L1233" s="112"/>
      <c r="M1233" s="112"/>
      <c r="N1233" s="113"/>
      <c r="O1233" s="99"/>
    </row>
    <row r="1234" spans="1:15">
      <c r="A1234" s="290"/>
      <c r="B1234" s="137"/>
      <c r="C1234" s="147"/>
      <c r="D1234" s="147"/>
      <c r="E1234" s="110"/>
      <c r="F1234" s="297"/>
      <c r="G1234" s="147"/>
      <c r="H1234" s="112"/>
      <c r="I1234" s="112"/>
      <c r="J1234" s="113"/>
      <c r="K1234" s="112"/>
      <c r="L1234" s="112"/>
      <c r="M1234" s="201"/>
      <c r="N1234" s="113"/>
      <c r="O1234" s="99"/>
    </row>
    <row r="1235" spans="1:15">
      <c r="A1235" s="290"/>
      <c r="B1235" s="137"/>
      <c r="C1235" s="147"/>
      <c r="D1235" s="147"/>
      <c r="E1235" s="36"/>
      <c r="F1235" s="297"/>
      <c r="G1235" s="147"/>
      <c r="H1235" s="112"/>
      <c r="I1235" s="112"/>
      <c r="J1235" s="113"/>
      <c r="K1235" s="112"/>
      <c r="L1235" s="112"/>
      <c r="M1235" s="201"/>
      <c r="N1235" s="113"/>
      <c r="O1235" s="99"/>
    </row>
    <row r="1236" spans="1:15" ht="19.5">
      <c r="A1236" s="290"/>
      <c r="B1236" s="137"/>
      <c r="C1236" s="24"/>
      <c r="D1236" s="161"/>
      <c r="E1236" s="36"/>
      <c r="F1236" s="297"/>
      <c r="G1236" s="147"/>
      <c r="H1236" s="112"/>
      <c r="I1236" s="112"/>
      <c r="J1236" s="113"/>
      <c r="K1236" s="220"/>
      <c r="L1236" s="220"/>
      <c r="M1236" s="221"/>
      <c r="N1236" s="221"/>
      <c r="O1236" s="99"/>
    </row>
    <row r="1237" spans="1:15" ht="19.5">
      <c r="A1237" s="290"/>
      <c r="B1237" s="137"/>
      <c r="C1237" s="24"/>
      <c r="D1237" s="161"/>
      <c r="E1237" s="36"/>
      <c r="F1237" s="297"/>
      <c r="G1237" s="147"/>
      <c r="H1237" s="112"/>
      <c r="I1237" s="112"/>
      <c r="J1237" s="113"/>
      <c r="K1237" s="39"/>
      <c r="L1237" s="39"/>
      <c r="M1237" s="52"/>
      <c r="N1237" s="52"/>
      <c r="O1237" s="99"/>
    </row>
    <row r="1238" spans="1:15">
      <c r="A1238" s="290"/>
      <c r="B1238" s="137"/>
      <c r="C1238" s="24"/>
      <c r="D1238" s="161"/>
      <c r="E1238" s="134"/>
      <c r="F1238" s="297"/>
      <c r="G1238" s="147"/>
      <c r="H1238" s="112"/>
      <c r="I1238" s="112"/>
      <c r="J1238" s="113"/>
      <c r="K1238" s="280"/>
      <c r="L1238" s="280"/>
      <c r="M1238" s="223"/>
      <c r="N1238" s="223"/>
      <c r="O1238" s="99"/>
    </row>
    <row r="1239" spans="1:15" ht="19.5">
      <c r="A1239" s="290"/>
      <c r="B1239" s="194"/>
      <c r="C1239" s="123"/>
      <c r="D1239" s="161"/>
      <c r="E1239" s="164"/>
      <c r="F1239" s="304"/>
      <c r="G1239" s="307"/>
      <c r="H1239" s="165"/>
      <c r="I1239" s="165"/>
      <c r="J1239" s="166"/>
      <c r="K1239" s="301"/>
      <c r="L1239" s="301"/>
      <c r="M1239" s="301"/>
      <c r="N1239" s="301"/>
      <c r="O1239" s="99"/>
    </row>
    <row r="1240" spans="1:15">
      <c r="A1240" s="290"/>
      <c r="B1240" s="137"/>
      <c r="C1240" s="123"/>
      <c r="D1240" s="161"/>
      <c r="E1240" s="140"/>
      <c r="F1240" s="297"/>
      <c r="G1240" s="147"/>
      <c r="H1240" s="112"/>
      <c r="I1240" s="112"/>
      <c r="J1240" s="113"/>
      <c r="K1240" s="112"/>
      <c r="L1240" s="112"/>
      <c r="M1240" s="112"/>
      <c r="N1240" s="113"/>
      <c r="O1240" s="99"/>
    </row>
    <row r="1241" spans="1:15">
      <c r="A1241" s="290"/>
      <c r="B1241" s="137"/>
      <c r="C1241" s="24"/>
      <c r="D1241" s="161"/>
      <c r="E1241" s="36"/>
      <c r="F1241" s="297"/>
      <c r="G1241" s="147"/>
      <c r="H1241" s="112"/>
      <c r="I1241" s="112"/>
      <c r="J1241" s="113"/>
      <c r="K1241" s="112"/>
      <c r="L1241" s="112"/>
      <c r="M1241" s="112"/>
      <c r="N1241" s="113"/>
      <c r="O1241" s="99"/>
    </row>
    <row r="1242" spans="1:15">
      <c r="A1242" s="290"/>
      <c r="B1242" s="137"/>
      <c r="C1242" s="161"/>
      <c r="D1242" s="161"/>
      <c r="E1242" s="260"/>
      <c r="F1242" s="297"/>
      <c r="G1242" s="147"/>
      <c r="H1242" s="112"/>
      <c r="I1242" s="112"/>
      <c r="J1242" s="113"/>
      <c r="K1242" s="112"/>
      <c r="L1242" s="112"/>
      <c r="M1242" s="201"/>
      <c r="N1242" s="113"/>
      <c r="O1242" s="99"/>
    </row>
    <row r="1243" spans="1:15">
      <c r="A1243" s="290"/>
      <c r="B1243" s="137"/>
      <c r="C1243" s="161"/>
      <c r="D1243" s="161"/>
      <c r="E1243" s="260"/>
      <c r="F1243" s="291"/>
      <c r="G1243" s="147"/>
      <c r="H1243" s="112"/>
      <c r="I1243" s="112"/>
      <c r="J1243" s="113"/>
      <c r="K1243" s="112"/>
      <c r="L1243" s="112"/>
      <c r="M1243" s="201"/>
      <c r="N1243" s="113"/>
      <c r="O1243" s="99"/>
    </row>
    <row r="1244" spans="1:15">
      <c r="A1244" s="290"/>
      <c r="B1244" s="194"/>
      <c r="C1244" s="123"/>
      <c r="D1244" s="161"/>
      <c r="E1244" s="263"/>
      <c r="F1244" s="304"/>
      <c r="G1244" s="307"/>
      <c r="H1244" s="165"/>
      <c r="I1244" s="165"/>
      <c r="J1244" s="166"/>
      <c r="K1244" s="112"/>
      <c r="L1244" s="112"/>
      <c r="M1244" s="201"/>
      <c r="N1244" s="113"/>
      <c r="O1244" s="99"/>
    </row>
    <row r="1245" spans="1:15">
      <c r="A1245" s="290"/>
      <c r="B1245" s="137"/>
      <c r="C1245" s="24"/>
      <c r="D1245" s="161"/>
      <c r="E1245" s="205"/>
      <c r="F1245" s="297"/>
      <c r="G1245" s="147"/>
      <c r="H1245" s="112"/>
      <c r="I1245" s="112"/>
      <c r="J1245" s="113"/>
      <c r="K1245" s="112"/>
      <c r="L1245" s="112"/>
      <c r="M1245" s="112"/>
      <c r="N1245" s="113"/>
      <c r="O1245" s="99"/>
    </row>
    <row r="1246" spans="1:15">
      <c r="A1246" s="290"/>
      <c r="B1246" s="137"/>
      <c r="C1246" s="24"/>
      <c r="D1246" s="169"/>
      <c r="E1246" s="205"/>
      <c r="F1246" s="297"/>
      <c r="G1246" s="147"/>
      <c r="H1246" s="112"/>
      <c r="I1246" s="112"/>
      <c r="J1246" s="113"/>
      <c r="K1246" s="301"/>
      <c r="L1246" s="301"/>
      <c r="M1246" s="301"/>
      <c r="N1246" s="301"/>
      <c r="O1246" s="99"/>
    </row>
    <row r="1247" spans="1:15">
      <c r="A1247" s="290"/>
      <c r="B1247" s="137"/>
      <c r="C1247" s="24"/>
      <c r="D1247" s="169"/>
      <c r="E1247" s="205"/>
      <c r="F1247" s="297"/>
      <c r="G1247" s="147"/>
      <c r="H1247" s="112"/>
      <c r="I1247" s="112"/>
      <c r="J1247" s="113"/>
      <c r="K1247" s="112"/>
      <c r="L1247" s="112"/>
      <c r="M1247" s="201"/>
      <c r="N1247" s="113"/>
      <c r="O1247" s="99"/>
    </row>
    <row r="1248" spans="1:15">
      <c r="A1248" s="290"/>
      <c r="B1248" s="137"/>
      <c r="C1248" s="24"/>
      <c r="D1248" s="161"/>
      <c r="E1248" s="140"/>
      <c r="F1248" s="297"/>
      <c r="G1248" s="147"/>
      <c r="H1248" s="112"/>
      <c r="I1248" s="112"/>
      <c r="J1248" s="113"/>
      <c r="K1248" s="112"/>
      <c r="L1248" s="112"/>
      <c r="M1248" s="201"/>
      <c r="N1248" s="113"/>
      <c r="O1248" s="99"/>
    </row>
    <row r="1249" spans="1:15">
      <c r="A1249" s="290"/>
      <c r="B1249" s="137"/>
      <c r="C1249" s="24"/>
      <c r="D1249" s="147"/>
      <c r="E1249" s="36"/>
      <c r="F1249" s="297"/>
      <c r="G1249" s="147"/>
      <c r="H1249" s="112"/>
      <c r="I1249" s="112"/>
      <c r="J1249" s="113"/>
      <c r="K1249" s="112"/>
      <c r="L1249" s="112"/>
      <c r="M1249" s="201"/>
      <c r="N1249" s="113"/>
      <c r="O1249" s="99"/>
    </row>
    <row r="1250" spans="1:15">
      <c r="A1250" s="290"/>
      <c r="B1250" s="137"/>
      <c r="C1250" s="72"/>
      <c r="D1250" s="133"/>
      <c r="E1250" s="260"/>
      <c r="F1250" s="297"/>
      <c r="G1250" s="147"/>
      <c r="H1250" s="112"/>
      <c r="I1250" s="112"/>
      <c r="J1250" s="113"/>
      <c r="K1250" s="112"/>
      <c r="L1250" s="112"/>
      <c r="M1250" s="112"/>
      <c r="N1250" s="113"/>
      <c r="O1250" s="99"/>
    </row>
    <row r="1251" spans="1:15">
      <c r="A1251" s="290"/>
      <c r="B1251" s="137"/>
      <c r="C1251" s="139"/>
      <c r="D1251" s="72"/>
      <c r="E1251" s="134"/>
      <c r="F1251" s="291"/>
      <c r="G1251" s="147"/>
      <c r="H1251" s="112"/>
      <c r="I1251" s="112"/>
      <c r="J1251" s="113"/>
      <c r="K1251" s="112"/>
      <c r="L1251" s="112"/>
      <c r="M1251" s="112"/>
      <c r="N1251" s="113"/>
      <c r="O1251" s="99"/>
    </row>
    <row r="1252" spans="1:15">
      <c r="A1252" s="290"/>
      <c r="B1252" s="137"/>
      <c r="C1252" s="72"/>
      <c r="D1252" s="133"/>
      <c r="E1252" s="138"/>
      <c r="F1252" s="297"/>
      <c r="G1252" s="147"/>
      <c r="H1252" s="112"/>
      <c r="I1252" s="112"/>
      <c r="J1252" s="113"/>
      <c r="K1252" s="301"/>
      <c r="L1252" s="301"/>
      <c r="M1252" s="301"/>
      <c r="N1252" s="301"/>
      <c r="O1252" s="99"/>
    </row>
    <row r="1253" spans="1:15">
      <c r="A1253" s="290"/>
      <c r="B1253" s="137"/>
      <c r="C1253" s="51"/>
      <c r="D1253" s="161"/>
      <c r="E1253" s="260"/>
      <c r="F1253" s="297"/>
      <c r="G1253" s="147"/>
      <c r="H1253" s="112"/>
      <c r="I1253" s="112"/>
      <c r="J1253" s="113"/>
      <c r="K1253" s="112"/>
      <c r="L1253" s="112"/>
      <c r="M1253" s="112"/>
      <c r="N1253" s="113"/>
      <c r="O1253" s="99"/>
    </row>
    <row r="1254" spans="1:15">
      <c r="A1254" s="290"/>
      <c r="B1254" s="137"/>
      <c r="C1254" s="123"/>
      <c r="D1254" s="161"/>
      <c r="E1254" s="138"/>
      <c r="F1254" s="297"/>
      <c r="G1254" s="147"/>
      <c r="H1254" s="112"/>
      <c r="I1254" s="112"/>
      <c r="J1254" s="113"/>
      <c r="K1254" s="112"/>
      <c r="L1254" s="112"/>
      <c r="M1254" s="112"/>
      <c r="N1254" s="113"/>
      <c r="O1254" s="99"/>
    </row>
    <row r="1255" spans="1:15">
      <c r="A1255" s="290"/>
      <c r="B1255" s="137"/>
      <c r="C1255" s="123"/>
      <c r="D1255" s="161"/>
      <c r="E1255" s="140"/>
      <c r="F1255" s="297"/>
      <c r="G1255" s="147"/>
      <c r="H1255" s="112"/>
      <c r="I1255" s="112"/>
      <c r="J1255" s="113"/>
      <c r="K1255" s="112"/>
      <c r="L1255" s="112"/>
      <c r="M1255" s="112"/>
      <c r="N1255" s="113"/>
      <c r="O1255" s="99"/>
    </row>
    <row r="1256" spans="1:15">
      <c r="A1256" s="290"/>
      <c r="B1256" s="137"/>
      <c r="C1256" s="123"/>
      <c r="D1256" s="161"/>
      <c r="E1256" s="140"/>
      <c r="F1256" s="297"/>
      <c r="G1256" s="147"/>
      <c r="H1256" s="112"/>
      <c r="I1256" s="112"/>
      <c r="J1256" s="113"/>
      <c r="K1256" s="112"/>
      <c r="L1256" s="112"/>
      <c r="M1256" s="201"/>
      <c r="N1256" s="113"/>
      <c r="O1256" s="99"/>
    </row>
    <row r="1257" spans="1:15">
      <c r="A1257" s="290"/>
      <c r="B1257" s="137"/>
      <c r="C1257" s="123"/>
      <c r="D1257" s="161"/>
      <c r="E1257" s="140"/>
      <c r="F1257" s="291"/>
      <c r="G1257" s="147"/>
      <c r="H1257" s="112"/>
      <c r="I1257" s="112"/>
      <c r="J1257" s="113"/>
      <c r="K1257" s="112"/>
      <c r="L1257" s="112"/>
      <c r="M1257" s="112"/>
      <c r="N1257" s="113"/>
      <c r="O1257" s="99"/>
    </row>
    <row r="1258" spans="1:15">
      <c r="A1258" s="290"/>
      <c r="B1258" s="100"/>
      <c r="C1258" s="254"/>
      <c r="D1258" s="255"/>
      <c r="E1258" s="268"/>
      <c r="F1258" s="310"/>
      <c r="G1258" s="269"/>
      <c r="H1258" s="112"/>
      <c r="I1258" s="112"/>
      <c r="J1258" s="113"/>
      <c r="K1258" s="301"/>
      <c r="L1258" s="301"/>
      <c r="M1258" s="301"/>
      <c r="N1258" s="301"/>
      <c r="O1258" s="99"/>
    </row>
    <row r="1259" spans="1:15">
      <c r="A1259" s="290"/>
      <c r="B1259" s="73"/>
      <c r="C1259" s="123"/>
      <c r="D1259" s="169"/>
      <c r="E1259" s="140"/>
      <c r="F1259" s="304"/>
      <c r="G1259" s="147"/>
      <c r="H1259" s="112"/>
      <c r="I1259" s="112"/>
      <c r="J1259" s="113"/>
      <c r="K1259" s="112"/>
      <c r="L1259" s="112"/>
      <c r="M1259" s="112"/>
      <c r="N1259" s="113"/>
      <c r="O1259" s="99"/>
    </row>
    <row r="1260" spans="1:15">
      <c r="A1260" s="290"/>
      <c r="B1260" s="73"/>
      <c r="C1260" s="123"/>
      <c r="D1260" s="169"/>
      <c r="E1260" s="140"/>
      <c r="F1260" s="304"/>
      <c r="G1260" s="147"/>
      <c r="H1260" s="112"/>
      <c r="I1260" s="112"/>
      <c r="J1260" s="113"/>
      <c r="K1260" s="112"/>
      <c r="L1260" s="112"/>
      <c r="M1260" s="112"/>
      <c r="N1260" s="113"/>
      <c r="O1260" s="99"/>
    </row>
    <row r="1261" spans="1:15" ht="19.5">
      <c r="A1261" s="290"/>
      <c r="B1261" s="41"/>
      <c r="C1261" s="42"/>
      <c r="D1261" s="41"/>
      <c r="E1261" s="23"/>
      <c r="F1261" s="50"/>
      <c r="G1261" s="51"/>
      <c r="H1261" s="220"/>
      <c r="I1261" s="220"/>
      <c r="J1261" s="221"/>
      <c r="K1261" s="112"/>
      <c r="L1261" s="112"/>
      <c r="M1261" s="112"/>
      <c r="N1261" s="113"/>
      <c r="O1261" s="99"/>
    </row>
    <row r="1262" spans="1:15" ht="19.5">
      <c r="A1262" s="290"/>
      <c r="B1262" s="41"/>
      <c r="C1262" s="42"/>
      <c r="D1262" s="41"/>
      <c r="E1262" s="23"/>
      <c r="F1262" s="50"/>
      <c r="G1262" s="51"/>
      <c r="H1262" s="39"/>
      <c r="I1262" s="39"/>
      <c r="J1262" s="52"/>
      <c r="K1262" s="301"/>
      <c r="L1262" s="301"/>
      <c r="M1262" s="301"/>
      <c r="N1262" s="301"/>
      <c r="O1262" s="99"/>
    </row>
    <row r="1263" spans="1:15">
      <c r="A1263" s="290"/>
      <c r="B1263" s="108"/>
      <c r="C1263" s="275"/>
      <c r="D1263" s="108"/>
      <c r="E1263" s="128"/>
      <c r="F1263" s="292"/>
      <c r="G1263" s="51"/>
      <c r="H1263" s="280"/>
      <c r="I1263" s="280"/>
      <c r="J1263" s="223"/>
      <c r="K1263" s="112"/>
      <c r="L1263" s="112"/>
      <c r="M1263" s="112"/>
      <c r="N1263" s="113"/>
      <c r="O1263" s="99"/>
    </row>
    <row r="1264" spans="1:15">
      <c r="A1264" s="290"/>
      <c r="B1264" s="108"/>
      <c r="C1264" s="300"/>
      <c r="D1264" s="143"/>
      <c r="E1264" s="143"/>
      <c r="F1264" s="297"/>
      <c r="G1264" s="301"/>
      <c r="H1264" s="301"/>
      <c r="I1264" s="301"/>
      <c r="J1264" s="301"/>
      <c r="K1264" s="112"/>
      <c r="L1264" s="112"/>
      <c r="M1264" s="201"/>
      <c r="N1264" s="113"/>
      <c r="O1264" s="99"/>
    </row>
    <row r="1265" spans="1:15">
      <c r="A1265" s="290"/>
      <c r="B1265" s="72"/>
      <c r="C1265" s="123"/>
      <c r="D1265" s="208"/>
      <c r="E1265" s="276"/>
      <c r="F1265" s="297"/>
      <c r="G1265" s="147"/>
      <c r="H1265" s="112"/>
      <c r="I1265" s="112"/>
      <c r="J1265" s="113"/>
      <c r="K1265" s="112"/>
      <c r="L1265" s="112"/>
      <c r="M1265" s="201"/>
      <c r="N1265" s="113"/>
      <c r="O1265" s="99"/>
    </row>
    <row r="1266" spans="1:15">
      <c r="A1266" s="290"/>
      <c r="B1266" s="72"/>
      <c r="C1266" s="123"/>
      <c r="D1266" s="208"/>
      <c r="E1266" s="276"/>
      <c r="F1266" s="297"/>
      <c r="G1266" s="147"/>
      <c r="H1266" s="112"/>
      <c r="I1266" s="112"/>
      <c r="J1266" s="113"/>
      <c r="K1266" s="112"/>
      <c r="L1266" s="112"/>
      <c r="M1266" s="201"/>
      <c r="N1266" s="113"/>
      <c r="O1266" s="99"/>
    </row>
    <row r="1267" spans="1:15">
      <c r="A1267" s="290"/>
      <c r="B1267" s="72"/>
      <c r="C1267" s="24"/>
      <c r="D1267" s="210"/>
      <c r="E1267" s="276"/>
      <c r="F1267" s="311"/>
      <c r="G1267" s="147"/>
      <c r="H1267" s="112"/>
      <c r="I1267" s="112"/>
      <c r="J1267" s="113"/>
      <c r="K1267" s="112"/>
      <c r="L1267" s="112"/>
      <c r="M1267" s="201"/>
      <c r="N1267" s="113"/>
      <c r="O1267" s="99"/>
    </row>
    <row r="1268" spans="1:15">
      <c r="A1268" s="290"/>
      <c r="B1268" s="72"/>
      <c r="C1268" s="24"/>
      <c r="D1268" s="210"/>
      <c r="E1268" s="276"/>
      <c r="F1268" s="311"/>
      <c r="G1268" s="147"/>
      <c r="H1268" s="112"/>
      <c r="I1268" s="112"/>
      <c r="J1268" s="113"/>
      <c r="K1268" s="301"/>
      <c r="L1268" s="301"/>
      <c r="M1268" s="301"/>
      <c r="N1268" s="301"/>
      <c r="O1268" s="99"/>
    </row>
    <row r="1269" spans="1:15">
      <c r="A1269" s="290"/>
      <c r="B1269" s="72"/>
      <c r="C1269" s="24"/>
      <c r="D1269" s="210"/>
      <c r="E1269" s="276"/>
      <c r="F1269" s="311"/>
      <c r="G1269" s="147"/>
      <c r="H1269" s="112"/>
      <c r="I1269" s="112"/>
      <c r="J1269" s="113"/>
      <c r="K1269" s="112"/>
      <c r="L1269" s="112"/>
      <c r="M1269" s="112"/>
      <c r="N1269" s="113"/>
      <c r="O1269" s="99"/>
    </row>
    <row r="1270" spans="1:15">
      <c r="A1270" s="290"/>
      <c r="B1270" s="72"/>
      <c r="C1270" s="123"/>
      <c r="D1270" s="210"/>
      <c r="E1270" s="276"/>
      <c r="F1270" s="311"/>
      <c r="G1270" s="147"/>
      <c r="H1270" s="112"/>
      <c r="I1270" s="112"/>
      <c r="J1270" s="113"/>
      <c r="K1270" s="112"/>
      <c r="L1270" s="112"/>
      <c r="M1270" s="112"/>
      <c r="N1270" s="113"/>
      <c r="O1270" s="99"/>
    </row>
    <row r="1271" spans="1:15">
      <c r="A1271" s="290"/>
      <c r="B1271" s="108"/>
      <c r="C1271" s="300"/>
      <c r="D1271" s="143"/>
      <c r="E1271" s="143"/>
      <c r="F1271" s="301"/>
      <c r="G1271" s="301"/>
      <c r="H1271" s="301"/>
      <c r="I1271" s="301"/>
      <c r="J1271" s="301"/>
      <c r="K1271" s="112"/>
      <c r="L1271" s="112"/>
      <c r="M1271" s="112"/>
      <c r="N1271" s="113"/>
      <c r="O1271" s="99"/>
    </row>
    <row r="1272" spans="1:15">
      <c r="A1272" s="290"/>
      <c r="B1272" s="72"/>
      <c r="C1272" s="105"/>
      <c r="D1272" s="105"/>
      <c r="E1272" s="138"/>
      <c r="F1272" s="297"/>
      <c r="G1272" s="147"/>
      <c r="H1272" s="112"/>
      <c r="I1272" s="112"/>
      <c r="J1272" s="113"/>
      <c r="K1272" s="112"/>
      <c r="L1272" s="112"/>
      <c r="M1272" s="112"/>
      <c r="N1272" s="113"/>
      <c r="O1272" s="99"/>
    </row>
    <row r="1273" spans="1:15">
      <c r="A1273" s="290"/>
      <c r="B1273" s="72"/>
      <c r="C1273" s="105"/>
      <c r="D1273" s="105"/>
      <c r="E1273" s="138"/>
      <c r="F1273" s="297"/>
      <c r="G1273" s="147"/>
      <c r="H1273" s="112"/>
      <c r="I1273" s="112"/>
      <c r="J1273" s="113"/>
      <c r="K1273" s="112"/>
      <c r="L1273" s="112"/>
      <c r="M1273" s="112"/>
      <c r="N1273" s="113"/>
      <c r="O1273" s="99"/>
    </row>
    <row r="1274" spans="1:15">
      <c r="A1274" s="290"/>
      <c r="B1274" s="72"/>
      <c r="C1274" s="24"/>
      <c r="D1274" s="105"/>
      <c r="E1274" s="138"/>
      <c r="F1274" s="297"/>
      <c r="G1274" s="147"/>
      <c r="H1274" s="112"/>
      <c r="I1274" s="112"/>
      <c r="J1274" s="113"/>
      <c r="K1274" s="301"/>
      <c r="L1274" s="301"/>
      <c r="M1274" s="301"/>
      <c r="N1274" s="301"/>
      <c r="O1274" s="99"/>
    </row>
    <row r="1275" spans="1:15">
      <c r="A1275" s="290"/>
      <c r="B1275" s="72"/>
      <c r="C1275" s="105"/>
      <c r="D1275" s="105"/>
      <c r="E1275" s="138"/>
      <c r="F1275" s="297"/>
      <c r="G1275" s="147"/>
      <c r="H1275" s="112"/>
      <c r="I1275" s="112"/>
      <c r="J1275" s="113"/>
      <c r="K1275" s="112"/>
      <c r="L1275" s="112"/>
      <c r="M1275" s="112"/>
      <c r="N1275" s="113"/>
      <c r="O1275" s="99"/>
    </row>
    <row r="1276" spans="1:15">
      <c r="A1276" s="290"/>
      <c r="B1276" s="72"/>
      <c r="C1276" s="105"/>
      <c r="D1276" s="105"/>
      <c r="E1276" s="138"/>
      <c r="F1276" s="297"/>
      <c r="G1276" s="147"/>
      <c r="H1276" s="112"/>
      <c r="I1276" s="112"/>
      <c r="J1276" s="113"/>
      <c r="K1276" s="301"/>
      <c r="L1276" s="301"/>
      <c r="M1276" s="301"/>
      <c r="N1276" s="301"/>
      <c r="O1276" s="99"/>
    </row>
    <row r="1277" spans="1:15">
      <c r="A1277" s="290"/>
      <c r="B1277" s="108"/>
      <c r="C1277" s="300"/>
      <c r="D1277" s="143"/>
      <c r="E1277" s="143"/>
      <c r="F1277" s="301"/>
      <c r="G1277" s="301"/>
      <c r="H1277" s="301"/>
      <c r="I1277" s="301"/>
      <c r="J1277" s="301"/>
      <c r="K1277" s="112"/>
      <c r="L1277" s="112"/>
      <c r="M1277" s="112"/>
      <c r="N1277" s="113"/>
      <c r="O1277" s="99"/>
    </row>
    <row r="1278" spans="1:15">
      <c r="A1278" s="290"/>
      <c r="B1278" s="72"/>
      <c r="C1278" s="123"/>
      <c r="D1278" s="105"/>
      <c r="E1278" s="276"/>
      <c r="F1278" s="297"/>
      <c r="G1278" s="147"/>
      <c r="H1278" s="112"/>
      <c r="I1278" s="112"/>
      <c r="J1278" s="113"/>
      <c r="K1278" s="112"/>
      <c r="L1278" s="112"/>
      <c r="M1278" s="112"/>
      <c r="N1278" s="113"/>
      <c r="O1278" s="99"/>
    </row>
    <row r="1279" spans="1:15" ht="19.5">
      <c r="A1279" s="290"/>
      <c r="B1279" s="72"/>
      <c r="C1279" s="123"/>
      <c r="D1279" s="105"/>
      <c r="E1279" s="276"/>
      <c r="F1279" s="297"/>
      <c r="G1279" s="147"/>
      <c r="H1279" s="112"/>
      <c r="I1279" s="112"/>
      <c r="J1279" s="113"/>
      <c r="K1279" s="220"/>
      <c r="L1279" s="220"/>
      <c r="M1279" s="221"/>
      <c r="N1279" s="221"/>
      <c r="O1279" s="99"/>
    </row>
    <row r="1280" spans="1:15" ht="19.5">
      <c r="A1280" s="290"/>
      <c r="B1280" s="72"/>
      <c r="C1280" s="123"/>
      <c r="D1280" s="105"/>
      <c r="E1280" s="276"/>
      <c r="F1280" s="297"/>
      <c r="G1280" s="147"/>
      <c r="H1280" s="112"/>
      <c r="I1280" s="112"/>
      <c r="J1280" s="113"/>
      <c r="K1280" s="39"/>
      <c r="L1280" s="39"/>
      <c r="M1280" s="52"/>
      <c r="N1280" s="52"/>
      <c r="O1280" s="99"/>
    </row>
    <row r="1281" spans="1:15">
      <c r="A1281" s="290"/>
      <c r="B1281" s="72"/>
      <c r="C1281" s="24"/>
      <c r="D1281" s="105"/>
      <c r="E1281" s="276"/>
      <c r="F1281" s="297"/>
      <c r="G1281" s="147"/>
      <c r="H1281" s="112"/>
      <c r="I1281" s="112"/>
      <c r="J1281" s="113"/>
      <c r="K1281" s="280"/>
      <c r="L1281" s="280"/>
      <c r="M1281" s="223"/>
      <c r="N1281" s="223"/>
      <c r="O1281" s="99"/>
    </row>
    <row r="1282" spans="1:15">
      <c r="A1282" s="290"/>
      <c r="B1282" s="72"/>
      <c r="C1282" s="123"/>
      <c r="D1282" s="105"/>
      <c r="E1282" s="276"/>
      <c r="F1282" s="297"/>
      <c r="G1282" s="147"/>
      <c r="H1282" s="112"/>
      <c r="I1282" s="112"/>
      <c r="J1282" s="113"/>
      <c r="K1282" s="112"/>
      <c r="L1282" s="112"/>
      <c r="M1282" s="201"/>
      <c r="N1282" s="113"/>
      <c r="O1282" s="99"/>
    </row>
    <row r="1283" spans="1:15">
      <c r="A1283" s="290"/>
      <c r="B1283" s="108"/>
      <c r="C1283" s="300"/>
      <c r="D1283" s="143"/>
      <c r="E1283" s="143"/>
      <c r="F1283" s="301"/>
      <c r="G1283" s="301"/>
      <c r="H1283" s="301"/>
      <c r="I1283" s="301"/>
      <c r="J1283" s="301"/>
      <c r="K1283" s="112"/>
      <c r="L1283" s="112"/>
      <c r="M1283" s="201"/>
      <c r="N1283" s="113"/>
      <c r="O1283" s="99"/>
    </row>
    <row r="1284" spans="1:15">
      <c r="A1284" s="290"/>
      <c r="B1284" s="72"/>
      <c r="C1284" s="123"/>
      <c r="D1284" s="161"/>
      <c r="E1284" s="138"/>
      <c r="F1284" s="297"/>
      <c r="G1284" s="147"/>
      <c r="H1284" s="112"/>
      <c r="I1284" s="112"/>
      <c r="J1284" s="113"/>
      <c r="K1284" s="112"/>
      <c r="L1284" s="112"/>
      <c r="M1284" s="201"/>
      <c r="N1284" s="113"/>
      <c r="O1284" s="99"/>
    </row>
    <row r="1285" spans="1:15">
      <c r="A1285" s="290"/>
      <c r="B1285" s="72"/>
      <c r="C1285" s="123"/>
      <c r="D1285" s="168"/>
      <c r="E1285" s="138"/>
      <c r="F1285" s="297"/>
      <c r="G1285" s="147"/>
      <c r="H1285" s="112"/>
      <c r="I1285" s="112"/>
      <c r="J1285" s="113"/>
      <c r="K1285" s="112"/>
      <c r="L1285" s="112"/>
      <c r="M1285" s="201"/>
      <c r="N1285" s="113"/>
      <c r="O1285" s="99"/>
    </row>
    <row r="1286" spans="1:15">
      <c r="A1286" s="290"/>
      <c r="B1286" s="72"/>
      <c r="C1286" s="123"/>
      <c r="D1286" s="168"/>
      <c r="E1286" s="138"/>
      <c r="F1286" s="297"/>
      <c r="G1286" s="147"/>
      <c r="H1286" s="112"/>
      <c r="I1286" s="112"/>
      <c r="J1286" s="113"/>
      <c r="K1286" s="112"/>
      <c r="L1286" s="112"/>
      <c r="M1286" s="201"/>
      <c r="N1286" s="113"/>
      <c r="O1286" s="99"/>
    </row>
    <row r="1287" spans="1:15">
      <c r="A1287" s="290"/>
      <c r="B1287" s="108"/>
      <c r="C1287" s="300"/>
      <c r="D1287" s="143"/>
      <c r="E1287" s="143"/>
      <c r="F1287" s="301"/>
      <c r="G1287" s="301"/>
      <c r="H1287" s="301"/>
      <c r="I1287" s="301"/>
      <c r="J1287" s="301"/>
      <c r="K1287" s="112"/>
      <c r="L1287" s="112"/>
      <c r="M1287" s="201"/>
      <c r="N1287" s="113"/>
      <c r="O1287" s="99"/>
    </row>
    <row r="1288" spans="1:15">
      <c r="A1288" s="290"/>
      <c r="B1288" s="72"/>
      <c r="C1288" s="123"/>
      <c r="D1288" s="168"/>
      <c r="E1288" s="138"/>
      <c r="F1288" s="297"/>
      <c r="G1288" s="147"/>
      <c r="H1288" s="112"/>
      <c r="I1288" s="112"/>
      <c r="J1288" s="113"/>
      <c r="K1288" s="128"/>
      <c r="L1288" s="128"/>
      <c r="M1288" s="128"/>
      <c r="N1288" s="128"/>
      <c r="O1288" s="99"/>
    </row>
    <row r="1289" spans="1:15">
      <c r="A1289" s="290"/>
      <c r="B1289" s="72"/>
      <c r="C1289" s="105"/>
      <c r="D1289" s="105"/>
      <c r="E1289" s="138"/>
      <c r="F1289" s="297"/>
      <c r="G1289" s="147"/>
      <c r="H1289" s="112"/>
      <c r="I1289" s="112"/>
      <c r="J1289" s="113"/>
      <c r="K1289" s="128"/>
      <c r="L1289" s="128"/>
      <c r="M1289" s="128"/>
      <c r="N1289" s="128"/>
      <c r="O1289" s="99"/>
    </row>
    <row r="1290" spans="1:15">
      <c r="A1290" s="290"/>
      <c r="B1290" s="72"/>
      <c r="C1290" s="123"/>
      <c r="D1290" s="168"/>
      <c r="E1290" s="138"/>
      <c r="F1290" s="297"/>
      <c r="G1290" s="147"/>
      <c r="H1290" s="112"/>
      <c r="I1290" s="112"/>
      <c r="J1290" s="113"/>
      <c r="K1290" s="112"/>
      <c r="L1290" s="112"/>
      <c r="M1290" s="201"/>
      <c r="N1290" s="113"/>
      <c r="O1290" s="99"/>
    </row>
    <row r="1291" spans="1:15">
      <c r="A1291" s="290"/>
      <c r="B1291" s="72"/>
      <c r="C1291" s="123"/>
      <c r="D1291" s="168"/>
      <c r="E1291" s="138"/>
      <c r="F1291" s="297"/>
      <c r="G1291" s="147"/>
      <c r="H1291" s="112"/>
      <c r="I1291" s="112"/>
      <c r="J1291" s="113"/>
      <c r="K1291" s="112"/>
      <c r="L1291" s="112"/>
      <c r="M1291" s="201"/>
      <c r="N1291" s="113"/>
      <c r="O1291" s="99"/>
    </row>
    <row r="1292" spans="1:15">
      <c r="A1292" s="290"/>
      <c r="B1292" s="72"/>
      <c r="C1292" s="24"/>
      <c r="D1292" s="168"/>
      <c r="E1292" s="138"/>
      <c r="F1292" s="297"/>
      <c r="G1292" s="147"/>
      <c r="H1292" s="112"/>
      <c r="I1292" s="112"/>
      <c r="J1292" s="113"/>
      <c r="K1292" s="112"/>
      <c r="L1292" s="112"/>
      <c r="M1292" s="201"/>
      <c r="N1292" s="113"/>
      <c r="O1292" s="99"/>
    </row>
    <row r="1293" spans="1:15">
      <c r="A1293" s="290"/>
      <c r="B1293" s="108"/>
      <c r="C1293" s="300"/>
      <c r="D1293" s="143"/>
      <c r="E1293" s="143"/>
      <c r="F1293" s="301"/>
      <c r="G1293" s="301"/>
      <c r="H1293" s="301"/>
      <c r="I1293" s="301"/>
      <c r="J1293" s="301"/>
      <c r="K1293" s="112"/>
      <c r="L1293" s="112"/>
      <c r="M1293" s="201"/>
      <c r="N1293" s="113"/>
      <c r="O1293" s="99"/>
    </row>
    <row r="1294" spans="1:15">
      <c r="A1294" s="290"/>
      <c r="B1294" s="72"/>
      <c r="C1294" s="123"/>
      <c r="D1294" s="208"/>
      <c r="E1294" s="276"/>
      <c r="F1294" s="297"/>
      <c r="G1294" s="147"/>
      <c r="H1294" s="112"/>
      <c r="I1294" s="112"/>
      <c r="J1294" s="113"/>
      <c r="K1294" s="112"/>
      <c r="L1294" s="112"/>
      <c r="M1294" s="201"/>
      <c r="N1294" s="113"/>
      <c r="O1294" s="99"/>
    </row>
    <row r="1295" spans="1:15">
      <c r="A1295" s="290"/>
      <c r="B1295" s="72"/>
      <c r="C1295" s="123"/>
      <c r="D1295" s="208"/>
      <c r="E1295" s="276"/>
      <c r="F1295" s="297"/>
      <c r="G1295" s="147"/>
      <c r="H1295" s="112"/>
      <c r="I1295" s="112"/>
      <c r="J1295" s="113"/>
      <c r="K1295" s="112"/>
      <c r="L1295" s="112"/>
      <c r="M1295" s="201"/>
      <c r="N1295" s="113"/>
      <c r="O1295" s="99"/>
    </row>
    <row r="1296" spans="1:15">
      <c r="A1296" s="290"/>
      <c r="B1296" s="72"/>
      <c r="C1296" s="123"/>
      <c r="D1296" s="208"/>
      <c r="E1296" s="276"/>
      <c r="F1296" s="297"/>
      <c r="G1296" s="147"/>
      <c r="H1296" s="112"/>
      <c r="I1296" s="112"/>
      <c r="J1296" s="113"/>
      <c r="K1296" s="112"/>
      <c r="L1296" s="112"/>
      <c r="M1296" s="201"/>
      <c r="N1296" s="113"/>
      <c r="O1296" s="99"/>
    </row>
    <row r="1297" spans="1:15">
      <c r="A1297" s="290"/>
      <c r="B1297" s="72"/>
      <c r="C1297" s="123"/>
      <c r="D1297" s="168"/>
      <c r="E1297" s="276"/>
      <c r="F1297" s="297"/>
      <c r="G1297" s="147"/>
      <c r="H1297" s="112"/>
      <c r="I1297" s="112"/>
      <c r="J1297" s="113"/>
      <c r="K1297" s="112"/>
      <c r="L1297" s="112"/>
      <c r="M1297" s="201"/>
      <c r="N1297" s="113"/>
      <c r="O1297" s="99"/>
    </row>
    <row r="1298" spans="1:15">
      <c r="A1298" s="290"/>
      <c r="B1298" s="72"/>
      <c r="C1298" s="123"/>
      <c r="D1298" s="208"/>
      <c r="E1298" s="276"/>
      <c r="F1298" s="297"/>
      <c r="G1298" s="147"/>
      <c r="H1298" s="112"/>
      <c r="I1298" s="112"/>
      <c r="J1298" s="113"/>
      <c r="K1298" s="112"/>
      <c r="L1298" s="112"/>
      <c r="M1298" s="201"/>
      <c r="N1298" s="113"/>
      <c r="O1298" s="99"/>
    </row>
    <row r="1299" spans="1:15" ht="19.5">
      <c r="A1299" s="290"/>
      <c r="B1299" s="108"/>
      <c r="C1299" s="300"/>
      <c r="D1299" s="143"/>
      <c r="E1299" s="143"/>
      <c r="F1299" s="301"/>
      <c r="G1299" s="301"/>
      <c r="H1299" s="301"/>
      <c r="I1299" s="301"/>
      <c r="J1299" s="301"/>
      <c r="K1299" s="220"/>
      <c r="L1299" s="220"/>
      <c r="M1299" s="221"/>
      <c r="N1299" s="221"/>
      <c r="O1299" s="99"/>
    </row>
    <row r="1300" spans="1:15" ht="19.5">
      <c r="A1300" s="290"/>
      <c r="B1300" s="72"/>
      <c r="C1300" s="123"/>
      <c r="D1300" s="168"/>
      <c r="E1300" s="138"/>
      <c r="F1300" s="297"/>
      <c r="G1300" s="147"/>
      <c r="H1300" s="112"/>
      <c r="I1300" s="112"/>
      <c r="J1300" s="113"/>
      <c r="K1300" s="39"/>
      <c r="L1300" s="39"/>
      <c r="M1300" s="52"/>
      <c r="N1300" s="52"/>
      <c r="O1300" s="99"/>
    </row>
    <row r="1301" spans="1:15">
      <c r="A1301" s="290"/>
      <c r="B1301" s="108"/>
      <c r="C1301" s="300"/>
      <c r="D1301" s="143"/>
      <c r="E1301" s="143"/>
      <c r="F1301" s="301"/>
      <c r="G1301" s="301"/>
      <c r="H1301" s="301"/>
      <c r="I1301" s="301"/>
      <c r="J1301" s="301"/>
      <c r="K1301" s="280"/>
      <c r="L1301" s="280"/>
      <c r="M1301" s="223"/>
      <c r="N1301" s="223"/>
      <c r="O1301" s="99"/>
    </row>
    <row r="1302" spans="1:15">
      <c r="A1302" s="290"/>
      <c r="B1302" s="72"/>
      <c r="C1302" s="123"/>
      <c r="D1302" s="208"/>
      <c r="E1302" s="276"/>
      <c r="F1302" s="311"/>
      <c r="G1302" s="147"/>
      <c r="H1302" s="112"/>
      <c r="I1302" s="112"/>
      <c r="J1302" s="113"/>
      <c r="K1302" s="112"/>
      <c r="L1302" s="112"/>
      <c r="M1302" s="201"/>
      <c r="N1302" s="113"/>
      <c r="O1302" s="99"/>
    </row>
    <row r="1303" spans="1:15">
      <c r="A1303" s="290"/>
      <c r="B1303" s="72"/>
      <c r="C1303" s="123"/>
      <c r="D1303" s="208"/>
      <c r="E1303" s="276"/>
      <c r="F1303" s="311"/>
      <c r="G1303" s="147"/>
      <c r="H1303" s="112"/>
      <c r="I1303" s="112"/>
      <c r="J1303" s="113"/>
      <c r="K1303" s="112"/>
      <c r="L1303" s="112"/>
      <c r="M1303" s="201"/>
      <c r="N1303" s="113"/>
      <c r="O1303" s="99"/>
    </row>
    <row r="1304" spans="1:15" ht="19.5">
      <c r="A1304" s="290"/>
      <c r="B1304" s="41"/>
      <c r="C1304" s="42"/>
      <c r="D1304" s="41"/>
      <c r="E1304" s="23"/>
      <c r="F1304" s="292"/>
      <c r="G1304" s="51"/>
      <c r="H1304" s="220"/>
      <c r="I1304" s="220"/>
      <c r="J1304" s="221"/>
      <c r="K1304" s="112"/>
      <c r="L1304" s="112"/>
      <c r="M1304" s="201"/>
      <c r="N1304" s="113"/>
      <c r="O1304" s="99"/>
    </row>
    <row r="1305" spans="1:15" ht="19.5">
      <c r="A1305" s="290"/>
      <c r="B1305" s="41"/>
      <c r="C1305" s="42"/>
      <c r="D1305" s="41"/>
      <c r="E1305" s="23"/>
      <c r="F1305" s="50"/>
      <c r="G1305" s="51"/>
      <c r="H1305" s="39"/>
      <c r="I1305" s="39"/>
      <c r="J1305" s="52"/>
      <c r="K1305" s="112"/>
      <c r="L1305" s="112"/>
      <c r="M1305" s="201"/>
      <c r="N1305" s="113"/>
      <c r="O1305" s="99"/>
    </row>
    <row r="1306" spans="1:15">
      <c r="A1306" s="290"/>
      <c r="B1306" s="108"/>
      <c r="C1306" s="275"/>
      <c r="D1306" s="108"/>
      <c r="E1306" s="128"/>
      <c r="F1306" s="292"/>
      <c r="G1306" s="51"/>
      <c r="H1306" s="280"/>
      <c r="I1306" s="280"/>
      <c r="J1306" s="223"/>
      <c r="K1306" s="112"/>
      <c r="L1306" s="112"/>
      <c r="M1306" s="201"/>
      <c r="N1306" s="113"/>
      <c r="O1306" s="99"/>
    </row>
    <row r="1307" spans="1:15">
      <c r="A1307" s="290"/>
      <c r="B1307" s="72"/>
      <c r="C1307" s="24"/>
      <c r="D1307" s="161"/>
      <c r="E1307" s="276"/>
      <c r="F1307" s="297"/>
      <c r="G1307" s="147"/>
      <c r="H1307" s="112"/>
      <c r="I1307" s="112"/>
      <c r="J1307" s="113"/>
      <c r="K1307" s="112"/>
      <c r="L1307" s="112"/>
      <c r="M1307" s="201"/>
      <c r="N1307" s="113"/>
      <c r="O1307" s="99"/>
    </row>
    <row r="1308" spans="1:15">
      <c r="A1308" s="290"/>
      <c r="B1308" s="72"/>
      <c r="C1308" s="24"/>
      <c r="D1308" s="161"/>
      <c r="E1308" s="276"/>
      <c r="F1308" s="297"/>
      <c r="G1308" s="147"/>
      <c r="H1308" s="112"/>
      <c r="I1308" s="112"/>
      <c r="J1308" s="113"/>
      <c r="K1308" s="112"/>
      <c r="L1308" s="112"/>
      <c r="M1308" s="201"/>
      <c r="N1308" s="113"/>
      <c r="O1308" s="99"/>
    </row>
    <row r="1309" spans="1:15">
      <c r="A1309" s="290"/>
      <c r="B1309" s="72"/>
      <c r="C1309" s="24"/>
      <c r="D1309" s="161"/>
      <c r="E1309" s="276"/>
      <c r="F1309" s="297"/>
      <c r="G1309" s="147"/>
      <c r="H1309" s="112"/>
      <c r="I1309" s="112"/>
      <c r="J1309" s="113"/>
      <c r="K1309" s="112"/>
      <c r="L1309" s="112"/>
      <c r="M1309" s="113"/>
      <c r="N1309" s="113"/>
      <c r="O1309" s="99"/>
    </row>
    <row r="1310" spans="1:15">
      <c r="A1310" s="290"/>
      <c r="B1310" s="72"/>
      <c r="C1310" s="24"/>
      <c r="D1310" s="161"/>
      <c r="E1310" s="183"/>
      <c r="F1310" s="297"/>
      <c r="G1310" s="147"/>
      <c r="H1310" s="112"/>
      <c r="I1310" s="112"/>
      <c r="J1310" s="113"/>
      <c r="K1310" s="112"/>
      <c r="L1310" s="112"/>
      <c r="M1310" s="112"/>
      <c r="N1310" s="113"/>
      <c r="O1310" s="99"/>
    </row>
    <row r="1311" spans="1:15">
      <c r="A1311" s="290"/>
      <c r="B1311" s="72"/>
      <c r="C1311" s="24"/>
      <c r="D1311" s="161"/>
      <c r="E1311" s="183"/>
      <c r="F1311" s="297"/>
      <c r="G1311" s="147"/>
      <c r="H1311" s="112"/>
      <c r="I1311" s="112"/>
      <c r="J1311" s="113"/>
      <c r="K1311" s="112"/>
      <c r="L1311" s="112"/>
      <c r="M1311" s="112"/>
      <c r="N1311" s="113"/>
      <c r="O1311" s="99"/>
    </row>
    <row r="1312" spans="1:15">
      <c r="A1312" s="290"/>
      <c r="B1312" s="72"/>
      <c r="C1312" s="24"/>
      <c r="D1312" s="161"/>
      <c r="E1312" s="276"/>
      <c r="F1312" s="297"/>
      <c r="G1312" s="147"/>
      <c r="H1312" s="112"/>
      <c r="I1312" s="112"/>
      <c r="J1312" s="113"/>
      <c r="K1312" s="112"/>
      <c r="L1312" s="112"/>
      <c r="M1312" s="201"/>
      <c r="N1312" s="113"/>
      <c r="O1312" s="99"/>
    </row>
    <row r="1313" spans="1:15">
      <c r="A1313" s="290"/>
      <c r="B1313" s="108"/>
      <c r="C1313" s="128"/>
      <c r="D1313" s="128"/>
      <c r="E1313" s="242"/>
      <c r="F1313" s="299"/>
      <c r="G1313" s="128"/>
      <c r="H1313" s="128"/>
      <c r="I1313" s="128"/>
      <c r="J1313" s="128"/>
      <c r="K1313" s="112"/>
      <c r="L1313" s="112"/>
      <c r="M1313" s="201"/>
      <c r="N1313" s="113"/>
      <c r="O1313" s="99"/>
    </row>
    <row r="1314" spans="1:15">
      <c r="A1314" s="290"/>
      <c r="B1314" s="108"/>
      <c r="C1314" s="128"/>
      <c r="D1314" s="128"/>
      <c r="E1314" s="242"/>
      <c r="F1314" s="299"/>
      <c r="G1314" s="128"/>
      <c r="H1314" s="128"/>
      <c r="I1314" s="128"/>
      <c r="J1314" s="128"/>
      <c r="K1314" s="112"/>
      <c r="L1314" s="112"/>
      <c r="M1314" s="201"/>
      <c r="N1314" s="113"/>
      <c r="O1314" s="99"/>
    </row>
    <row r="1315" spans="1:15">
      <c r="A1315" s="290"/>
      <c r="B1315" s="152"/>
      <c r="C1315" s="24"/>
      <c r="D1315" s="161"/>
      <c r="E1315" s="134"/>
      <c r="F1315" s="312"/>
      <c r="G1315" s="147"/>
      <c r="H1315" s="112"/>
      <c r="I1315" s="112"/>
      <c r="J1315" s="113"/>
      <c r="K1315" s="112"/>
      <c r="L1315" s="112"/>
      <c r="M1315" s="201"/>
      <c r="N1315" s="113"/>
      <c r="O1315" s="99"/>
    </row>
    <row r="1316" spans="1:15" ht="19.5">
      <c r="A1316" s="290"/>
      <c r="B1316" s="152"/>
      <c r="C1316" s="24"/>
      <c r="D1316" s="161"/>
      <c r="E1316" s="138"/>
      <c r="F1316" s="313"/>
      <c r="G1316" s="147"/>
      <c r="H1316" s="112"/>
      <c r="I1316" s="112"/>
      <c r="J1316" s="113"/>
      <c r="K1316" s="39"/>
      <c r="L1316" s="39"/>
      <c r="M1316" s="52"/>
      <c r="N1316" s="221"/>
      <c r="O1316" s="99"/>
    </row>
    <row r="1317" spans="1:15" ht="19.5">
      <c r="A1317" s="290"/>
      <c r="B1317" s="152"/>
      <c r="C1317" s="24"/>
      <c r="D1317" s="161"/>
      <c r="E1317" s="138"/>
      <c r="F1317" s="297"/>
      <c r="G1317" s="147"/>
      <c r="H1317" s="112"/>
      <c r="I1317" s="112"/>
      <c r="J1317" s="113"/>
      <c r="K1317" s="39"/>
      <c r="L1317" s="39"/>
      <c r="M1317" s="52"/>
      <c r="N1317" s="52"/>
      <c r="O1317" s="99"/>
    </row>
    <row r="1318" spans="1:15">
      <c r="A1318" s="290"/>
      <c r="B1318" s="152"/>
      <c r="C1318" s="24"/>
      <c r="D1318" s="161"/>
      <c r="E1318" s="138"/>
      <c r="F1318" s="297"/>
      <c r="G1318" s="147"/>
      <c r="H1318" s="112"/>
      <c r="I1318" s="112"/>
      <c r="J1318" s="113"/>
      <c r="K1318" s="280"/>
      <c r="L1318" s="280"/>
      <c r="M1318" s="223"/>
      <c r="N1318" s="223"/>
      <c r="O1318" s="99"/>
    </row>
    <row r="1319" spans="1:15">
      <c r="A1319" s="290"/>
      <c r="B1319" s="152"/>
      <c r="C1319" s="24"/>
      <c r="D1319" s="161"/>
      <c r="E1319" s="149"/>
      <c r="F1319" s="312"/>
      <c r="G1319" s="147"/>
      <c r="H1319" s="112"/>
      <c r="I1319" s="112"/>
      <c r="J1319" s="113"/>
      <c r="K1319" s="112"/>
      <c r="L1319" s="112"/>
      <c r="M1319" s="201"/>
      <c r="N1319" s="113"/>
      <c r="O1319" s="99"/>
    </row>
    <row r="1320" spans="1:15">
      <c r="A1320" s="290"/>
      <c r="B1320" s="152"/>
      <c r="C1320" s="24"/>
      <c r="D1320" s="161"/>
      <c r="E1320" s="185"/>
      <c r="F1320" s="297"/>
      <c r="G1320" s="147"/>
      <c r="H1320" s="112"/>
      <c r="I1320" s="112"/>
      <c r="J1320" s="113"/>
      <c r="K1320" s="112"/>
      <c r="L1320" s="112"/>
      <c r="M1320" s="201"/>
      <c r="N1320" s="113"/>
      <c r="O1320" s="99"/>
    </row>
    <row r="1321" spans="1:15" ht="19.5">
      <c r="A1321" s="290"/>
      <c r="B1321" s="152"/>
      <c r="C1321" s="24"/>
      <c r="D1321" s="161"/>
      <c r="E1321" s="185"/>
      <c r="F1321" s="297"/>
      <c r="G1321" s="147"/>
      <c r="H1321" s="112"/>
      <c r="I1321" s="112"/>
      <c r="J1321" s="113"/>
      <c r="K1321" s="39"/>
      <c r="L1321" s="39"/>
      <c r="M1321" s="52"/>
      <c r="N1321" s="221"/>
      <c r="O1321" s="99"/>
    </row>
    <row r="1322" spans="1:15" ht="19.5">
      <c r="A1322" s="290"/>
      <c r="B1322" s="108"/>
      <c r="C1322" s="128"/>
      <c r="D1322" s="128"/>
      <c r="E1322" s="242"/>
      <c r="F1322" s="297"/>
      <c r="G1322" s="147"/>
      <c r="H1322" s="112"/>
      <c r="I1322" s="112"/>
      <c r="J1322" s="113"/>
      <c r="K1322" s="39"/>
      <c r="L1322" s="39"/>
      <c r="M1322" s="52"/>
      <c r="N1322" s="52"/>
      <c r="O1322" s="99"/>
    </row>
    <row r="1323" spans="1:15">
      <c r="A1323" s="290"/>
      <c r="B1323" s="72"/>
      <c r="C1323" s="24"/>
      <c r="D1323" s="161"/>
      <c r="E1323" s="145"/>
      <c r="F1323" s="297"/>
      <c r="G1323" s="147"/>
      <c r="H1323" s="112"/>
      <c r="I1323" s="112"/>
      <c r="J1323" s="113"/>
      <c r="K1323" s="280"/>
      <c r="L1323" s="280"/>
      <c r="M1323" s="223"/>
      <c r="N1323" s="223"/>
      <c r="O1323" s="99"/>
    </row>
    <row r="1324" spans="1:15" ht="19.5">
      <c r="A1324" s="290"/>
      <c r="B1324" s="41"/>
      <c r="C1324" s="42"/>
      <c r="D1324" s="41"/>
      <c r="E1324" s="23"/>
      <c r="F1324" s="292"/>
      <c r="G1324" s="51"/>
      <c r="H1324" s="220"/>
      <c r="I1324" s="220"/>
      <c r="J1324" s="221"/>
      <c r="K1324" s="112"/>
      <c r="L1324" s="112"/>
      <c r="M1324" s="201"/>
      <c r="N1324" s="113"/>
      <c r="O1324" s="99"/>
    </row>
    <row r="1325" spans="1:15" ht="19.5">
      <c r="A1325" s="290"/>
      <c r="B1325" s="41"/>
      <c r="C1325" s="42"/>
      <c r="D1325" s="41"/>
      <c r="E1325" s="23"/>
      <c r="F1325" s="50"/>
      <c r="G1325" s="51"/>
      <c r="H1325" s="39"/>
      <c r="I1325" s="39"/>
      <c r="J1325" s="52"/>
      <c r="K1325" s="112"/>
      <c r="L1325" s="112"/>
      <c r="M1325" s="201"/>
      <c r="N1325" s="113"/>
      <c r="O1325" s="99"/>
    </row>
    <row r="1326" spans="1:15">
      <c r="A1326" s="290"/>
      <c r="B1326" s="108"/>
      <c r="C1326" s="275"/>
      <c r="D1326" s="108"/>
      <c r="E1326" s="128"/>
      <c r="F1326" s="292"/>
      <c r="G1326" s="51"/>
      <c r="H1326" s="280"/>
      <c r="I1326" s="280"/>
      <c r="J1326" s="223"/>
      <c r="K1326" s="112"/>
      <c r="L1326" s="112"/>
      <c r="M1326" s="201"/>
      <c r="N1326" s="113"/>
      <c r="O1326" s="99"/>
    </row>
    <row r="1327" spans="1:15">
      <c r="A1327" s="290"/>
      <c r="B1327" s="72"/>
      <c r="C1327" s="123"/>
      <c r="D1327" s="161"/>
      <c r="E1327" s="138"/>
      <c r="F1327" s="297"/>
      <c r="G1327" s="147"/>
      <c r="H1327" s="112"/>
      <c r="I1327" s="112"/>
      <c r="J1327" s="113"/>
      <c r="K1327" s="112"/>
      <c r="L1327" s="112"/>
      <c r="M1327" s="201"/>
      <c r="N1327" s="113"/>
      <c r="O1327" s="99"/>
    </row>
    <row r="1328" spans="1:15">
      <c r="A1328" s="290"/>
      <c r="B1328" s="72"/>
      <c r="C1328" s="123"/>
      <c r="D1328" s="161"/>
      <c r="E1328" s="138"/>
      <c r="F1328" s="297"/>
      <c r="G1328" s="147"/>
      <c r="H1328" s="112"/>
      <c r="I1328" s="112"/>
      <c r="J1328" s="113"/>
      <c r="K1328" s="112"/>
      <c r="L1328" s="112"/>
      <c r="M1328" s="201"/>
      <c r="N1328" s="113"/>
      <c r="O1328" s="99"/>
    </row>
    <row r="1329" spans="1:15">
      <c r="A1329" s="290"/>
      <c r="B1329" s="72"/>
      <c r="C1329" s="24"/>
      <c r="D1329" s="161"/>
      <c r="E1329" s="138"/>
      <c r="F1329" s="297"/>
      <c r="G1329" s="147"/>
      <c r="H1329" s="112"/>
      <c r="I1329" s="112"/>
      <c r="J1329" s="113"/>
      <c r="K1329" s="112"/>
      <c r="L1329" s="112"/>
      <c r="M1329" s="201"/>
      <c r="N1329" s="113"/>
      <c r="O1329" s="99"/>
    </row>
    <row r="1330" spans="1:15">
      <c r="A1330" s="290"/>
      <c r="B1330" s="72"/>
      <c r="C1330" s="123"/>
      <c r="D1330" s="174"/>
      <c r="E1330" s="185"/>
      <c r="F1330" s="297"/>
      <c r="G1330" s="147"/>
      <c r="H1330" s="112"/>
      <c r="I1330" s="112"/>
      <c r="J1330" s="113"/>
      <c r="K1330" s="112"/>
      <c r="L1330" s="112"/>
      <c r="M1330" s="201"/>
      <c r="N1330" s="113"/>
      <c r="O1330" s="99"/>
    </row>
    <row r="1331" spans="1:15">
      <c r="A1331" s="290"/>
      <c r="B1331" s="72"/>
      <c r="C1331" s="254"/>
      <c r="D1331" s="161"/>
      <c r="E1331" s="138"/>
      <c r="F1331" s="297"/>
      <c r="G1331" s="147"/>
      <c r="H1331" s="112"/>
      <c r="I1331" s="112"/>
      <c r="J1331" s="113"/>
      <c r="K1331" s="112"/>
      <c r="L1331" s="112"/>
      <c r="M1331" s="201"/>
      <c r="N1331" s="113"/>
      <c r="O1331" s="99"/>
    </row>
    <row r="1332" spans="1:15" ht="19.5">
      <c r="A1332" s="290"/>
      <c r="B1332" s="72"/>
      <c r="C1332" s="123"/>
      <c r="D1332" s="161"/>
      <c r="E1332" s="138"/>
      <c r="F1332" s="297"/>
      <c r="G1332" s="147"/>
      <c r="H1332" s="112"/>
      <c r="I1332" s="112"/>
      <c r="J1332" s="113"/>
      <c r="K1332" s="39"/>
      <c r="L1332" s="39"/>
      <c r="M1332" s="52"/>
      <c r="N1332" s="221"/>
      <c r="O1332" s="99"/>
    </row>
    <row r="1333" spans="1:15" ht="19.5">
      <c r="A1333" s="290"/>
      <c r="B1333" s="72"/>
      <c r="C1333" s="24"/>
      <c r="D1333" s="161"/>
      <c r="E1333" s="138"/>
      <c r="F1333" s="297"/>
      <c r="G1333" s="147"/>
      <c r="H1333" s="112"/>
      <c r="I1333" s="112"/>
      <c r="J1333" s="113"/>
      <c r="K1333" s="39"/>
      <c r="L1333" s="39"/>
      <c r="M1333" s="52"/>
      <c r="N1333" s="52"/>
      <c r="O1333" s="99"/>
    </row>
    <row r="1334" spans="1:15">
      <c r="A1334" s="290"/>
      <c r="B1334" s="142"/>
      <c r="C1334" s="51"/>
      <c r="D1334" s="161"/>
      <c r="E1334" s="282"/>
      <c r="F1334" s="297"/>
      <c r="G1334" s="51"/>
      <c r="H1334" s="112"/>
      <c r="I1334" s="112"/>
      <c r="J1334" s="113"/>
      <c r="K1334" s="280"/>
      <c r="L1334" s="280"/>
      <c r="M1334" s="223"/>
      <c r="N1334" s="223"/>
      <c r="O1334" s="99"/>
    </row>
    <row r="1335" spans="1:15">
      <c r="A1335" s="290"/>
      <c r="B1335" s="72"/>
      <c r="C1335" s="123"/>
      <c r="D1335" s="168"/>
      <c r="E1335" s="185"/>
      <c r="F1335" s="297"/>
      <c r="G1335" s="147"/>
      <c r="H1335" s="112"/>
      <c r="I1335" s="112"/>
      <c r="J1335" s="113"/>
      <c r="K1335" s="112"/>
      <c r="L1335" s="112"/>
      <c r="M1335" s="201"/>
      <c r="N1335" s="113"/>
      <c r="O1335" s="99"/>
    </row>
    <row r="1336" spans="1:15" ht="19.5">
      <c r="A1336" s="290"/>
      <c r="B1336" s="72"/>
      <c r="C1336" s="123"/>
      <c r="D1336" s="168"/>
      <c r="E1336" s="185"/>
      <c r="F1336" s="297"/>
      <c r="G1336" s="147"/>
      <c r="H1336" s="112"/>
      <c r="I1336" s="112"/>
      <c r="J1336" s="113"/>
      <c r="K1336" s="39"/>
      <c r="L1336" s="39"/>
      <c r="M1336" s="52"/>
      <c r="N1336" s="221"/>
      <c r="O1336" s="99"/>
    </row>
    <row r="1337" spans="1:15" ht="26.25">
      <c r="A1337" s="290"/>
      <c r="B1337" s="72"/>
      <c r="C1337" s="24"/>
      <c r="D1337" s="105"/>
      <c r="E1337" s="138"/>
      <c r="F1337" s="297"/>
      <c r="G1337" s="147"/>
      <c r="H1337" s="112"/>
      <c r="I1337" s="112"/>
      <c r="J1337" s="113"/>
      <c r="K1337" s="234"/>
      <c r="L1337" s="235"/>
      <c r="M1337" s="402"/>
      <c r="N1337" s="402"/>
      <c r="O1337" s="99"/>
    </row>
    <row r="1338" spans="1:15">
      <c r="A1338" s="290"/>
      <c r="B1338" s="72"/>
      <c r="C1338" s="24"/>
      <c r="D1338" s="24"/>
      <c r="E1338" s="185"/>
      <c r="F1338" s="297"/>
      <c r="G1338" s="147"/>
      <c r="H1338" s="112"/>
      <c r="I1338" s="112"/>
      <c r="J1338" s="113"/>
      <c r="K1338" s="4"/>
      <c r="L1338" s="4"/>
      <c r="M1338" s="22"/>
      <c r="N1338" s="22"/>
      <c r="O1338" s="99"/>
    </row>
    <row r="1339" spans="1:15" ht="30">
      <c r="A1339" s="290"/>
      <c r="B1339" s="72"/>
      <c r="C1339" s="24"/>
      <c r="D1339" s="161"/>
      <c r="E1339" s="138"/>
      <c r="F1339" s="297"/>
      <c r="G1339" s="147"/>
      <c r="H1339" s="112"/>
      <c r="I1339" s="112"/>
      <c r="J1339" s="113"/>
      <c r="K1339" s="234"/>
      <c r="L1339" s="235"/>
      <c r="M1339" s="433"/>
      <c r="N1339" s="433"/>
      <c r="O1339" s="99"/>
    </row>
    <row r="1340" spans="1:15">
      <c r="A1340" s="290"/>
      <c r="B1340" s="72"/>
      <c r="C1340" s="51"/>
      <c r="D1340" s="161"/>
      <c r="E1340" s="185"/>
      <c r="F1340" s="297"/>
      <c r="G1340" s="147"/>
      <c r="H1340" s="112"/>
      <c r="I1340" s="112"/>
      <c r="J1340" s="113"/>
      <c r="K1340" s="4"/>
      <c r="L1340" s="4"/>
      <c r="M1340" s="22"/>
      <c r="N1340" s="22"/>
      <c r="O1340" s="99"/>
    </row>
    <row r="1341" spans="1:15" ht="30">
      <c r="A1341" s="290"/>
      <c r="B1341" s="41"/>
      <c r="C1341" s="42"/>
      <c r="D1341" s="41"/>
      <c r="E1341" s="23"/>
      <c r="F1341" s="292"/>
      <c r="G1341" s="51"/>
      <c r="H1341" s="39"/>
      <c r="I1341" s="39"/>
      <c r="J1341" s="52"/>
      <c r="K1341" s="317"/>
      <c r="L1341" s="317"/>
      <c r="M1341" s="434"/>
      <c r="N1341" s="434"/>
      <c r="O1341" s="99"/>
    </row>
    <row r="1342" spans="1:15" ht="19.5">
      <c r="A1342" s="290"/>
      <c r="B1342" s="41"/>
      <c r="C1342" s="42"/>
      <c r="D1342" s="41"/>
      <c r="E1342" s="23"/>
      <c r="F1342" s="50"/>
      <c r="G1342" s="51"/>
      <c r="H1342" s="39"/>
      <c r="I1342" s="39"/>
      <c r="J1342" s="52"/>
      <c r="K1342" s="4"/>
      <c r="L1342" s="4"/>
      <c r="M1342" s="22"/>
      <c r="N1342" s="22"/>
      <c r="O1342" s="99"/>
    </row>
    <row r="1343" spans="1:15">
      <c r="A1343" s="290"/>
      <c r="B1343" s="108"/>
      <c r="C1343" s="275"/>
      <c r="D1343" s="108"/>
      <c r="E1343" s="128"/>
      <c r="F1343" s="292"/>
      <c r="G1343" s="51"/>
      <c r="H1343" s="280"/>
      <c r="I1343" s="280"/>
      <c r="J1343" s="223"/>
      <c r="K1343" s="363"/>
      <c r="L1343" s="435"/>
      <c r="M1343" s="435"/>
      <c r="N1343" s="435"/>
      <c r="O1343" s="99"/>
    </row>
    <row r="1344" spans="1:15">
      <c r="A1344" s="290"/>
      <c r="B1344" s="72"/>
      <c r="C1344" s="24"/>
      <c r="D1344" s="161"/>
      <c r="E1344" s="110"/>
      <c r="F1344" s="297"/>
      <c r="G1344" s="147"/>
      <c r="H1344" s="112"/>
      <c r="I1344" s="112"/>
      <c r="J1344" s="113"/>
      <c r="K1344" s="364"/>
      <c r="L1344" s="426"/>
      <c r="M1344" s="426"/>
      <c r="N1344" s="426"/>
      <c r="O1344" s="99"/>
    </row>
    <row r="1345" spans="1:15">
      <c r="A1345" s="290"/>
      <c r="B1345" s="72"/>
      <c r="C1345" s="24"/>
      <c r="D1345" s="161"/>
      <c r="E1345" s="110"/>
      <c r="F1345" s="297"/>
      <c r="G1345" s="147"/>
      <c r="H1345" s="112"/>
      <c r="I1345" s="112"/>
      <c r="J1345" s="113"/>
      <c r="K1345" s="4"/>
      <c r="L1345" s="4"/>
      <c r="M1345" s="22"/>
      <c r="N1345" s="22"/>
      <c r="O1345" s="103"/>
    </row>
    <row r="1346" spans="1:15" ht="19.5">
      <c r="A1346" s="290"/>
      <c r="B1346" s="41"/>
      <c r="C1346" s="42"/>
      <c r="D1346" s="41"/>
      <c r="E1346" s="23"/>
      <c r="F1346" s="50"/>
      <c r="G1346" s="51"/>
      <c r="H1346" s="39"/>
      <c r="I1346" s="39"/>
      <c r="J1346" s="52"/>
    </row>
    <row r="1347" spans="1:15" ht="19.5">
      <c r="A1347" s="290"/>
      <c r="B1347" s="41"/>
      <c r="C1347" s="42"/>
      <c r="D1347" s="41"/>
      <c r="E1347" s="23"/>
      <c r="F1347" s="50"/>
      <c r="G1347" s="51"/>
      <c r="H1347" s="39"/>
      <c r="I1347" s="39"/>
      <c r="J1347" s="52"/>
    </row>
    <row r="1348" spans="1:15">
      <c r="A1348" s="290"/>
      <c r="B1348" s="108"/>
      <c r="C1348" s="275"/>
      <c r="D1348" s="108"/>
      <c r="E1348" s="128"/>
      <c r="F1348" s="292"/>
      <c r="G1348" s="51"/>
      <c r="H1348" s="280"/>
      <c r="I1348" s="280"/>
      <c r="J1348" s="223"/>
    </row>
    <row r="1349" spans="1:15">
      <c r="A1349" s="290"/>
      <c r="B1349" s="184"/>
      <c r="C1349" s="123"/>
      <c r="D1349" s="208"/>
      <c r="E1349" s="285"/>
      <c r="F1349" s="297"/>
      <c r="G1349" s="147"/>
      <c r="H1349" s="112"/>
      <c r="I1349" s="112"/>
      <c r="J1349" s="113"/>
    </row>
    <row r="1350" spans="1:15">
      <c r="A1350" s="290"/>
      <c r="B1350" s="184"/>
      <c r="C1350" s="123"/>
      <c r="D1350" s="208"/>
      <c r="E1350" s="285"/>
      <c r="F1350" s="297"/>
      <c r="G1350" s="147"/>
      <c r="H1350" s="112"/>
      <c r="I1350" s="112"/>
      <c r="J1350" s="113"/>
    </row>
    <row r="1351" spans="1:15">
      <c r="A1351" s="290"/>
      <c r="B1351" s="184"/>
      <c r="C1351" s="123"/>
      <c r="D1351" s="208"/>
      <c r="E1351" s="285"/>
      <c r="F1351" s="297"/>
      <c r="G1351" s="147"/>
      <c r="H1351" s="112"/>
      <c r="I1351" s="112"/>
      <c r="J1351" s="113"/>
    </row>
    <row r="1352" spans="1:15">
      <c r="A1352" s="290"/>
      <c r="B1352" s="184"/>
      <c r="C1352" s="123"/>
      <c r="D1352" s="208"/>
      <c r="E1352" s="285"/>
      <c r="F1352" s="297"/>
      <c r="G1352" s="147"/>
      <c r="H1352" s="112"/>
      <c r="I1352" s="112"/>
      <c r="J1352" s="113"/>
    </row>
    <row r="1353" spans="1:15">
      <c r="A1353" s="290"/>
      <c r="B1353" s="184"/>
      <c r="C1353" s="123"/>
      <c r="D1353" s="208"/>
      <c r="E1353" s="285"/>
      <c r="F1353" s="297"/>
      <c r="G1353" s="147"/>
      <c r="H1353" s="112"/>
      <c r="I1353" s="112"/>
      <c r="J1353" s="113"/>
    </row>
    <row r="1354" spans="1:15">
      <c r="A1354" s="290"/>
      <c r="B1354" s="184"/>
      <c r="C1354" s="123"/>
      <c r="D1354" s="208"/>
      <c r="E1354" s="285"/>
      <c r="F1354" s="297"/>
      <c r="G1354" s="147"/>
      <c r="H1354" s="112"/>
      <c r="I1354" s="112"/>
      <c r="J1354" s="113"/>
    </row>
    <row r="1355" spans="1:15">
      <c r="A1355" s="290"/>
      <c r="B1355" s="184"/>
      <c r="C1355" s="123"/>
      <c r="D1355" s="208"/>
      <c r="E1355" s="285"/>
      <c r="F1355" s="297"/>
      <c r="G1355" s="147"/>
      <c r="H1355" s="112"/>
      <c r="I1355" s="112"/>
      <c r="J1355" s="113"/>
    </row>
    <row r="1356" spans="1:15">
      <c r="A1356" s="290"/>
      <c r="B1356" s="184"/>
      <c r="C1356" s="123"/>
      <c r="D1356" s="161"/>
      <c r="E1356" s="285"/>
      <c r="F1356" s="297"/>
      <c r="G1356" s="147"/>
      <c r="H1356" s="112"/>
      <c r="I1356" s="112"/>
      <c r="J1356" s="113"/>
    </row>
    <row r="1357" spans="1:15" ht="19.5">
      <c r="A1357" s="290"/>
      <c r="B1357" s="41"/>
      <c r="C1357" s="42"/>
      <c r="D1357" s="41"/>
      <c r="E1357" s="23"/>
      <c r="F1357" s="50"/>
      <c r="G1357" s="51"/>
      <c r="H1357" s="39"/>
      <c r="I1357" s="39"/>
      <c r="J1357" s="52"/>
    </row>
    <row r="1358" spans="1:15" ht="19.5">
      <c r="A1358" s="290"/>
      <c r="B1358" s="41"/>
      <c r="C1358" s="42"/>
      <c r="D1358" s="41"/>
      <c r="E1358" s="23"/>
      <c r="F1358" s="50"/>
      <c r="G1358" s="51"/>
      <c r="H1358" s="39"/>
      <c r="I1358" s="39"/>
      <c r="J1358" s="52"/>
    </row>
    <row r="1359" spans="1:15">
      <c r="A1359" s="290"/>
      <c r="B1359" s="108"/>
      <c r="C1359" s="275"/>
      <c r="D1359" s="108"/>
      <c r="E1359" s="128"/>
      <c r="F1359" s="292"/>
      <c r="G1359" s="51"/>
      <c r="H1359" s="280"/>
      <c r="I1359" s="280"/>
      <c r="J1359" s="223"/>
    </row>
    <row r="1360" spans="1:15">
      <c r="A1360" s="290"/>
      <c r="B1360" s="72"/>
      <c r="C1360" s="123"/>
      <c r="D1360" s="161"/>
      <c r="E1360" s="276"/>
      <c r="F1360" s="312"/>
      <c r="G1360" s="147"/>
      <c r="H1360" s="112"/>
      <c r="I1360" s="112"/>
      <c r="J1360" s="113"/>
    </row>
    <row r="1361" spans="1:10" ht="19.5">
      <c r="A1361" s="290"/>
      <c r="B1361" s="41"/>
      <c r="C1361" s="42"/>
      <c r="D1361" s="41"/>
      <c r="E1361" s="284"/>
      <c r="F1361" s="314"/>
      <c r="G1361" s="243"/>
      <c r="H1361" s="39"/>
      <c r="I1361" s="39"/>
      <c r="J1361" s="52"/>
    </row>
    <row r="1362" spans="1:10" ht="26.25">
      <c r="A1362" s="403"/>
      <c r="B1362" s="403"/>
      <c r="C1362" s="403"/>
      <c r="D1362" s="403"/>
      <c r="E1362" s="287"/>
      <c r="F1362" s="288"/>
      <c r="G1362" s="287"/>
      <c r="H1362" s="287"/>
      <c r="I1362" s="234"/>
      <c r="J1362" s="289"/>
    </row>
    <row r="1363" spans="1:10">
      <c r="A1363" s="236"/>
      <c r="B1363" s="236"/>
      <c r="C1363" s="236"/>
      <c r="D1363" s="236"/>
      <c r="E1363" s="237"/>
      <c r="F1363" s="22"/>
      <c r="G1363" s="17"/>
      <c r="H1363" s="4"/>
      <c r="I1363" s="4"/>
      <c r="J1363" s="22"/>
    </row>
    <row r="1364" spans="1:10" ht="30">
      <c r="A1364" s="403"/>
      <c r="B1364" s="403"/>
      <c r="C1364" s="403"/>
      <c r="D1364" s="403"/>
      <c r="E1364" s="315"/>
      <c r="F1364" s="316"/>
      <c r="G1364" s="317"/>
      <c r="H1364" s="317"/>
      <c r="I1364" s="234"/>
      <c r="J1364" s="289"/>
    </row>
    <row r="1365" spans="1:10">
      <c r="A1365" s="236"/>
      <c r="B1365" s="236"/>
      <c r="C1365" s="236"/>
      <c r="D1365" s="236"/>
      <c r="E1365" s="237"/>
      <c r="F1365" s="22"/>
      <c r="G1365" s="17"/>
      <c r="H1365" s="4"/>
      <c r="I1365" s="4"/>
      <c r="J1365" s="22"/>
    </row>
    <row r="1366" spans="1:10" ht="30">
      <c r="A1366" s="317"/>
      <c r="B1366" s="318"/>
      <c r="C1366" s="319"/>
      <c r="D1366" s="318"/>
      <c r="E1366" s="317"/>
      <c r="F1366" s="319"/>
      <c r="G1366" s="317"/>
      <c r="H1366" s="317"/>
      <c r="I1366" s="317"/>
      <c r="J1366" s="317"/>
    </row>
    <row r="1367" spans="1:10">
      <c r="A1367" s="236"/>
      <c r="B1367" s="236"/>
      <c r="C1367" s="236"/>
      <c r="D1367" s="236"/>
      <c r="E1367" s="237"/>
      <c r="F1367" s="22"/>
      <c r="G1367" s="17"/>
      <c r="H1367" s="4"/>
      <c r="I1367" s="4"/>
      <c r="J1367" s="22"/>
    </row>
    <row r="1368" spans="1:10">
      <c r="A1368" s="435"/>
      <c r="B1368" s="435"/>
      <c r="C1368" s="435"/>
      <c r="D1368" s="435"/>
      <c r="E1368" s="435"/>
      <c r="F1368" s="435"/>
      <c r="G1368" s="435"/>
      <c r="H1368" s="435"/>
      <c r="I1368" s="363"/>
      <c r="J1368" s="363"/>
    </row>
    <row r="1369" spans="1:10">
      <c r="A1369" s="426"/>
      <c r="B1369" s="426"/>
      <c r="C1369" s="426"/>
      <c r="D1369" s="426"/>
      <c r="E1369" s="426"/>
      <c r="F1369" s="426"/>
      <c r="G1369" s="426"/>
      <c r="H1369" s="426"/>
      <c r="I1369" s="364"/>
      <c r="J1369" s="364"/>
    </row>
    <row r="1370" spans="1:10">
      <c r="A1370" s="236"/>
      <c r="B1370" s="236"/>
      <c r="C1370" s="236"/>
      <c r="D1370" s="236"/>
      <c r="E1370" s="237"/>
      <c r="F1370" s="22"/>
      <c r="G1370" s="17"/>
      <c r="H1370" s="4"/>
      <c r="I1370" s="4"/>
      <c r="J1370" s="22"/>
    </row>
  </sheetData>
  <mergeCells count="102">
    <mergeCell ref="A73:B74"/>
    <mergeCell ref="C73:C74"/>
    <mergeCell ref="A75:B76"/>
    <mergeCell ref="C75:C76"/>
    <mergeCell ref="C60:C61"/>
    <mergeCell ref="C62:C63"/>
    <mergeCell ref="C64:C65"/>
    <mergeCell ref="C44:C45"/>
    <mergeCell ref="C58:C59"/>
    <mergeCell ref="C56:C57"/>
    <mergeCell ref="C54:C55"/>
    <mergeCell ref="A64:B65"/>
    <mergeCell ref="A46:B47"/>
    <mergeCell ref="A48:B49"/>
    <mergeCell ref="A50:B51"/>
    <mergeCell ref="A52:B53"/>
    <mergeCell ref="A54:B55"/>
    <mergeCell ref="A56:B57"/>
    <mergeCell ref="A85:B86"/>
    <mergeCell ref="C85:C86"/>
    <mergeCell ref="A93:B94"/>
    <mergeCell ref="C93:C94"/>
    <mergeCell ref="A95:B97"/>
    <mergeCell ref="D95:D96"/>
    <mergeCell ref="A87:B88"/>
    <mergeCell ref="C87:C88"/>
    <mergeCell ref="A89:B90"/>
    <mergeCell ref="C89:C90"/>
    <mergeCell ref="A91:B92"/>
    <mergeCell ref="C91:C92"/>
    <mergeCell ref="D66:D67"/>
    <mergeCell ref="A58:B59"/>
    <mergeCell ref="A60:B61"/>
    <mergeCell ref="A62:B63"/>
    <mergeCell ref="A81:B82"/>
    <mergeCell ref="C81:C82"/>
    <mergeCell ref="A83:B84"/>
    <mergeCell ref="C83:C84"/>
    <mergeCell ref="A1:V1"/>
    <mergeCell ref="A2:V2"/>
    <mergeCell ref="A3:V3"/>
    <mergeCell ref="A11:V11"/>
    <mergeCell ref="A31:B32"/>
    <mergeCell ref="C31:C32"/>
    <mergeCell ref="A33:B34"/>
    <mergeCell ref="C33:C34"/>
    <mergeCell ref="A35:B36"/>
    <mergeCell ref="C35:C36"/>
    <mergeCell ref="A25:B26"/>
    <mergeCell ref="C25:C26"/>
    <mergeCell ref="A27:B28"/>
    <mergeCell ref="C27:C28"/>
    <mergeCell ref="A41:B41"/>
    <mergeCell ref="A44:B45"/>
    <mergeCell ref="A1369:D1369"/>
    <mergeCell ref="E1369:H1369"/>
    <mergeCell ref="L1344:N1344"/>
    <mergeCell ref="A10:B10"/>
    <mergeCell ref="C10:J10"/>
    <mergeCell ref="A12:B12"/>
    <mergeCell ref="A13:B14"/>
    <mergeCell ref="C13:C14"/>
    <mergeCell ref="A1362:D1362"/>
    <mergeCell ref="M1337:N1337"/>
    <mergeCell ref="A1364:D1364"/>
    <mergeCell ref="M1339:N1339"/>
    <mergeCell ref="M1341:N1341"/>
    <mergeCell ref="A1368:D1368"/>
    <mergeCell ref="E1368:H1368"/>
    <mergeCell ref="L1343:N1343"/>
    <mergeCell ref="D37:D38"/>
    <mergeCell ref="A70:B70"/>
    <mergeCell ref="A71:B72"/>
    <mergeCell ref="C71:C72"/>
    <mergeCell ref="C52:C53"/>
    <mergeCell ref="C50:C51"/>
    <mergeCell ref="C48:C49"/>
    <mergeCell ref="C46:C47"/>
    <mergeCell ref="M536:N536"/>
    <mergeCell ref="A886:D886"/>
    <mergeCell ref="M861:N861"/>
    <mergeCell ref="A15:B16"/>
    <mergeCell ref="C15:C16"/>
    <mergeCell ref="A17:B18"/>
    <mergeCell ref="C17:C18"/>
    <mergeCell ref="A29:B30"/>
    <mergeCell ref="C29:C30"/>
    <mergeCell ref="A19:B20"/>
    <mergeCell ref="C19:C20"/>
    <mergeCell ref="A21:B22"/>
    <mergeCell ref="C21:C22"/>
    <mergeCell ref="A23:B24"/>
    <mergeCell ref="C23:C24"/>
    <mergeCell ref="A37:B39"/>
    <mergeCell ref="A77:B78"/>
    <mergeCell ref="C77:C78"/>
    <mergeCell ref="A79:B80"/>
    <mergeCell ref="C79:C80"/>
    <mergeCell ref="A42:B43"/>
    <mergeCell ref="C42:C43"/>
    <mergeCell ref="A40:J40"/>
    <mergeCell ref="A69:V69"/>
  </mergeCells>
  <conditionalFormatting sqref="E90:V90 E94:V94 E78:V78 E80:V80 E82:V82 E84:V84 E86:V86 E88:V88 E96:V96 E92:V92 E26:V26 E28:V28 E30:V30 E32:V32 E36:V36 E14:V14 E16:V16 E18:V18 E20:V20 E22:V22 E24:V24 E34:V34">
    <cfRule type="cellIs" dxfId="1" priority="31" operator="notEqual">
      <formula>0</formula>
    </cfRule>
  </conditionalFormatting>
  <conditionalFormatting sqref="E86:V86 E74:V74 E76:V76 E78:V78 E80:V80 E82:V82 E84:V84 E94:V94 E90:V90 E72:V72 E88:V88 E92:V92">
    <cfRule type="cellIs" dxfId="0" priority="14" operator="notEqual">
      <formula>0</formula>
    </cfRule>
  </conditionalFormatting>
  <printOptions horizontalCentered="1"/>
  <pageMargins left="0.51181102362204722" right="0.51181102362204722" top="0.98425196850393704" bottom="0.6692913385826772" header="0.31496062992125984" footer="0.23622047244094491"/>
  <pageSetup paperSize="9" scale="41" firstPageNumber="39" fitToHeight="0" orientation="landscape" r:id="rId1"/>
  <headerFooter scaleWithDoc="0">
    <oddFooter>&amp;L&amp;8INCORP – CONSULTORIA. E ASSESSORIA – Plínio Brasil Milano, 1305 – Higienópolis - CEP 90520-002 
Porto Alegre /RS. Tel. (51) 3328 2366
&amp;F</oddFooter>
  </headerFooter>
  <rowBreaks count="4" manualBreakCount="4">
    <brk id="39" max="21" man="1"/>
    <brk id="68" max="21" man="1"/>
    <brk id="119" max="13" man="1"/>
    <brk id="155" max="1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10</vt:i4>
      </vt:variant>
    </vt:vector>
  </HeadingPairs>
  <TitlesOfParts>
    <vt:vector size="11" baseType="lpstr">
      <vt:lpstr>CRONOGRAMA DA-JK-DC</vt:lpstr>
      <vt:lpstr>'CRONOGRAMA DA-JK-DC'!Area_de_impressao</vt:lpstr>
      <vt:lpstr>'CRONOGRAMA DA-JK-DC'!subtotal01</vt:lpstr>
      <vt:lpstr>'CRONOGRAMA DA-JK-DC'!subtotal02</vt:lpstr>
      <vt:lpstr>'CRONOGRAMA DA-JK-DC'!subtotal03</vt:lpstr>
      <vt:lpstr>'CRONOGRAMA DA-JK-DC'!subtotal06</vt:lpstr>
      <vt:lpstr>'CRONOGRAMA DA-JK-DC'!subtotal07</vt:lpstr>
      <vt:lpstr>'CRONOGRAMA DA-JK-DC'!subtotal08</vt:lpstr>
      <vt:lpstr>'CRONOGRAMA DA-JK-DC'!subtotal09</vt:lpstr>
      <vt:lpstr>'CRONOGRAMA DA-JK-DC'!subtotal10</vt:lpstr>
      <vt:lpstr>'CRONOGRAMA DA-JK-DC'!Titulos_de_impressao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I1737515</dc:creator>
  <cp:lastModifiedBy>mauro.viana</cp:lastModifiedBy>
  <cp:lastPrinted>2015-12-29T20:07:52Z</cp:lastPrinted>
  <dcterms:created xsi:type="dcterms:W3CDTF">2015-04-28T11:09:36Z</dcterms:created>
  <dcterms:modified xsi:type="dcterms:W3CDTF">2015-12-29T20:33:45Z</dcterms:modified>
</cp:coreProperties>
</file>